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cke\OneDrive\Desktop\3rd Quarter 2021 Template\"/>
    </mc:Choice>
  </mc:AlternateContent>
  <xr:revisionPtr revIDLastSave="0" documentId="13_ncr:1_{3CB5089F-60D5-4E25-A55C-38A4D5FF18E0}" xr6:coauthVersionLast="47" xr6:coauthVersionMax="47" xr10:uidLastSave="{00000000-0000-0000-0000-000000000000}"/>
  <bookViews>
    <workbookView xWindow="-108" yWindow="-108" windowWidth="23256" windowHeight="12576" xr2:uid="{BF737B4C-35E1-4E25-81AC-5378BF7F1D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  <c r="B85" i="1"/>
  <c r="B84" i="1"/>
  <c r="B73" i="1"/>
  <c r="B72" i="1"/>
  <c r="B71" i="1"/>
  <c r="B70" i="1"/>
  <c r="B69" i="1"/>
  <c r="B68" i="1"/>
  <c r="B67" i="1"/>
  <c r="B66" i="1"/>
  <c r="B65" i="1"/>
  <c r="B64" i="1"/>
  <c r="B63" i="1"/>
  <c r="B62" i="1"/>
  <c r="B88" i="1"/>
  <c r="B87" i="1"/>
  <c r="B86" i="1"/>
  <c r="B83" i="1"/>
  <c r="B82" i="1"/>
  <c r="B81" i="1"/>
  <c r="B80" i="1"/>
  <c r="B79" i="1"/>
  <c r="B78" i="1"/>
  <c r="B77" i="1"/>
  <c r="B76" i="1"/>
  <c r="B75" i="1"/>
  <c r="B74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C37" i="1"/>
  <c r="B37" i="1"/>
  <c r="D25" i="1"/>
  <c r="D37" i="1" s="1"/>
  <c r="H12" i="1"/>
  <c r="H15" i="1" s="1"/>
  <c r="H18" i="1" s="1"/>
  <c r="C12" i="1"/>
  <c r="C15" i="1" s="1"/>
  <c r="C3" i="1"/>
  <c r="C17" i="1" l="1"/>
  <c r="C18" i="1" s="1"/>
  <c r="H21" i="1"/>
  <c r="H19" i="1"/>
  <c r="I12" i="1"/>
  <c r="D12" i="1"/>
  <c r="E25" i="1"/>
  <c r="H22" i="1" l="1"/>
  <c r="H34" i="1" s="1"/>
  <c r="J12" i="1"/>
  <c r="I15" i="1"/>
  <c r="I18" i="1" s="1"/>
  <c r="C21" i="1"/>
  <c r="C19" i="1"/>
  <c r="F25" i="1"/>
  <c r="E37" i="1"/>
  <c r="E12" i="1"/>
  <c r="D15" i="1"/>
  <c r="H24" i="1" l="1"/>
  <c r="C22" i="1"/>
  <c r="C24" i="1" s="1"/>
  <c r="C26" i="1" s="1"/>
  <c r="C28" i="1" s="1"/>
  <c r="C38" i="1" s="1"/>
  <c r="C90" i="1" s="1"/>
  <c r="F37" i="1"/>
  <c r="G25" i="1"/>
  <c r="I21" i="1"/>
  <c r="I19" i="1"/>
  <c r="D17" i="1"/>
  <c r="D18" i="1" s="1"/>
  <c r="K12" i="1"/>
  <c r="J15" i="1"/>
  <c r="E15" i="1"/>
  <c r="G12" i="1"/>
  <c r="G15" i="1" s="1"/>
  <c r="F12" i="1"/>
  <c r="F15" i="1" s="1"/>
  <c r="I22" i="1" l="1"/>
  <c r="I34" i="1" s="1"/>
  <c r="K15" i="1"/>
  <c r="L12" i="1"/>
  <c r="L15" i="1" s="1"/>
  <c r="L18" i="1" s="1"/>
  <c r="D19" i="1"/>
  <c r="D21" i="1"/>
  <c r="D22" i="1" s="1"/>
  <c r="D24" i="1" s="1"/>
  <c r="D26" i="1" s="1"/>
  <c r="D28" i="1" s="1"/>
  <c r="D38" i="1" s="1"/>
  <c r="F17" i="1"/>
  <c r="F18" i="1" s="1"/>
  <c r="G17" i="1"/>
  <c r="G18" i="1" s="1"/>
  <c r="E17" i="1"/>
  <c r="E18" i="1" s="1"/>
  <c r="G37" i="1"/>
  <c r="H25" i="1"/>
  <c r="J17" i="1"/>
  <c r="J18" i="1" s="1"/>
  <c r="I24" i="1" l="1"/>
  <c r="G21" i="1"/>
  <c r="G19" i="1"/>
  <c r="F19" i="1"/>
  <c r="F21" i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E19" i="1"/>
  <c r="E21" i="1"/>
  <c r="J21" i="1"/>
  <c r="J19" i="1"/>
  <c r="H37" i="1"/>
  <c r="I25" i="1"/>
  <c r="I26" i="1" s="1"/>
  <c r="I28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H26" i="1"/>
  <c r="H28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L21" i="1"/>
  <c r="L19" i="1"/>
  <c r="K17" i="1"/>
  <c r="K18" i="1" s="1"/>
  <c r="F22" i="1" l="1"/>
  <c r="F24" i="1" s="1"/>
  <c r="F26" i="1" s="1"/>
  <c r="F28" i="1" s="1"/>
  <c r="F38" i="1" s="1"/>
  <c r="J22" i="1"/>
  <c r="E22" i="1"/>
  <c r="E24" i="1" s="1"/>
  <c r="E26" i="1" s="1"/>
  <c r="E28" i="1" s="1"/>
  <c r="E38" i="1" s="1"/>
  <c r="L22" i="1"/>
  <c r="L34" i="1" s="1"/>
  <c r="L88" i="1" s="1"/>
  <c r="H90" i="1"/>
  <c r="G22" i="1"/>
  <c r="G30" i="1" s="1"/>
  <c r="G32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K21" i="1"/>
  <c r="K19" i="1"/>
  <c r="L24" i="1"/>
  <c r="D54" i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53" i="1"/>
  <c r="J34" i="1"/>
  <c r="J24" i="1"/>
  <c r="J30" i="1"/>
  <c r="J32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25" i="1"/>
  <c r="I37" i="1"/>
  <c r="I90" i="1" s="1"/>
  <c r="G56" i="1" l="1"/>
  <c r="G57" i="1" s="1"/>
  <c r="G58" i="1" s="1"/>
  <c r="G59" i="1" s="1"/>
  <c r="G60" i="1" s="1"/>
  <c r="G61" i="1" s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D75" i="1"/>
  <c r="D77" i="1" s="1"/>
  <c r="D76" i="1"/>
  <c r="D78" i="1" s="1"/>
  <c r="D79" i="1" s="1"/>
  <c r="D80" i="1" s="1"/>
  <c r="D81" i="1" s="1"/>
  <c r="G24" i="1"/>
  <c r="G26" i="1" s="1"/>
  <c r="G28" i="1" s="1"/>
  <c r="G38" i="1" s="1"/>
  <c r="F30" i="1"/>
  <c r="F32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E30" i="1"/>
  <c r="E32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J26" i="1"/>
  <c r="J28" i="1" s="1"/>
  <c r="J38" i="1" s="1"/>
  <c r="K22" i="1"/>
  <c r="D55" i="1"/>
  <c r="K34" i="1"/>
  <c r="K30" i="1"/>
  <c r="K32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24" i="1"/>
  <c r="K25" i="1"/>
  <c r="J37" i="1"/>
  <c r="G90" i="1" l="1"/>
  <c r="D82" i="1"/>
  <c r="D84" i="1" s="1"/>
  <c r="D85" i="1" s="1"/>
  <c r="D86" i="1" s="1"/>
  <c r="D87" i="1" s="1"/>
  <c r="D83" i="1"/>
  <c r="F90" i="1"/>
  <c r="J90" i="1"/>
  <c r="E90" i="1"/>
  <c r="K26" i="1"/>
  <c r="K28" i="1" s="1"/>
  <c r="K38" i="1" s="1"/>
  <c r="L25" i="1"/>
  <c r="K37" i="1"/>
  <c r="D90" i="1" l="1"/>
  <c r="K90" i="1"/>
  <c r="L37" i="1"/>
  <c r="L26" i="1"/>
  <c r="L28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75" i="1" l="1"/>
  <c r="L76" i="1" s="1"/>
  <c r="L77" i="1" s="1"/>
  <c r="L78" i="1" s="1"/>
  <c r="L79" i="1" s="1"/>
  <c r="L80" i="1" s="1"/>
  <c r="L81" i="1" s="1"/>
  <c r="L82" i="1" s="1"/>
  <c r="L83" i="1" s="1"/>
  <c r="L62" i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87" i="1" l="1"/>
  <c r="L84" i="1"/>
  <c r="L85" i="1" s="1"/>
  <c r="L86" i="1" s="1"/>
  <c r="L90" i="1"/>
</calcChain>
</file>

<file path=xl/sharedStrings.xml><?xml version="1.0" encoding="utf-8"?>
<sst xmlns="http://schemas.openxmlformats.org/spreadsheetml/2006/main" count="57" uniqueCount="52">
  <si>
    <t xml:space="preserve">Date </t>
  </si>
  <si>
    <t>Unit Number</t>
  </si>
  <si>
    <t xml:space="preserve"> Please modify these fields  only.</t>
  </si>
  <si>
    <t>List Price</t>
  </si>
  <si>
    <t>Size (sqm)</t>
  </si>
  <si>
    <t>Unit Type</t>
  </si>
  <si>
    <t>View</t>
  </si>
  <si>
    <t>Turnover</t>
  </si>
  <si>
    <t>SPOT CASH</t>
  </si>
  <si>
    <t>DEFERRED CASH</t>
  </si>
  <si>
    <t>SPOT DOWNPAYMENT</t>
  </si>
  <si>
    <t>SPREAD DOWNPAYMENT</t>
  </si>
  <si>
    <t>EASY PAYMENT SCHEME</t>
  </si>
  <si>
    <t>STANDARD PAYMENT TERMS</t>
  </si>
  <si>
    <t>Spot Cash</t>
  </si>
  <si>
    <t>LIST PRICE</t>
  </si>
  <si>
    <t>PROMO DISCOUNT</t>
  </si>
  <si>
    <t>DISCOUNT AMOUNT</t>
  </si>
  <si>
    <t>NET LIST PRICE</t>
  </si>
  <si>
    <t>DISCOUNT</t>
  </si>
  <si>
    <t xml:space="preserve">DISCOUNT AMOUNT </t>
  </si>
  <si>
    <t>OTHER CHARGES (6.5%)</t>
  </si>
  <si>
    <t>* OTHER CHARGES = (Registration Fees, Documentary Stamp Tax from BIR, Transfer Tax Fees from City Treasurer, Water &amp; Meralco Meter Installation, Handling Fees, Miscellaneous Fees)</t>
  </si>
  <si>
    <t>VAT (12%) (only if above 4,200,000)</t>
  </si>
  <si>
    <t>TOTAL CONTRACT PRICE</t>
  </si>
  <si>
    <t>DOWN PAYMENT %</t>
  </si>
  <si>
    <t>DOWN PAYMENT AMOUNT</t>
  </si>
  <si>
    <t>RESERVATION FEE</t>
  </si>
  <si>
    <t>NET DOWN PAYMENT</t>
  </si>
  <si>
    <t>DOWNPAYMENT TERM</t>
  </si>
  <si>
    <t>MONTHLY INVESTMENT</t>
  </si>
  <si>
    <t>BALANCE %</t>
  </si>
  <si>
    <t>BALANCE AMOUNT</t>
  </si>
  <si>
    <t>Retention Fee (upon turnover)</t>
  </si>
  <si>
    <t>RETENTION FEE</t>
  </si>
  <si>
    <t>TOTAL PROCEEDS</t>
  </si>
  <si>
    <t>*This document does not constitute nor form part of any contract and is for information purposes only.</t>
  </si>
  <si>
    <t>SPECIAL TERM</t>
  </si>
  <si>
    <t>12% over 50 months; 88% Balance</t>
  </si>
  <si>
    <t>ICERB010517</t>
  </si>
  <si>
    <t>1 Bedroom</t>
  </si>
  <si>
    <t>Residential Building</t>
  </si>
  <si>
    <t>Deferred Cash (100% in 50 months)</t>
  </si>
  <si>
    <t>10% Spot; 90% over 50 months</t>
  </si>
  <si>
    <t>20% Spot; 80% over 50 months</t>
  </si>
  <si>
    <t>50% Spot; 50% over 50 months</t>
  </si>
  <si>
    <t>15% over 50 months; 85% Balance</t>
  </si>
  <si>
    <t>20% over 50 months; 80% Balance</t>
  </si>
  <si>
    <t>10% Spot; 10% over 49 months; 80% Balance</t>
  </si>
  <si>
    <t>20% Spot; 10% over 49 months; 70% Balance</t>
  </si>
  <si>
    <t>COMPUTATION TEMPLATE FOR ICE RESIDENCES</t>
  </si>
  <si>
    <t>4Q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</si>
</sst>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[$-409]mmmm\ d\,\ yyyy;@"/>
    <numFmt numFmtId="165" formatCode="#,##0%"/>
    <numFmt numFmtId="166" formatCode="0.0%"/>
    <numFmt numFmtId="167" formatCode="_(* #,##0.00_);_(* \(#,##0.00\);_(* \-??_);_(@_)"/>
    <numFmt numFmtId="168" formatCode="* #,##0.00\ ;* \(#,##0.00\);* \-??\ "/>
    <numFmt numFmtId="169" formatCode="#,##0.00;&quot;-&quot;#,##0.00"/>
    <numFmt numFmtId="170" formatCode="&quot; &quot;* #,##0.00&quot; &quot;;&quot; &quot;* \(#,##0.00\);&quot; &quot;* &quot;-&quot;??&quot; &quot;"/>
    <numFmt numFmtId="171" formatCode="[$Php-3409]* #,##0.00\ ;[$Php-3409]* \(#,##0.00\);[$Php-3409]* \-??\ "/>
    <numFmt numFmtId="172" formatCode="mmmm\ d&quot;, &quot;yyyy"/>
    <numFmt numFmtId="173" formatCode="&quot; &quot;[$Php-3409]* #,##0.00&quot; &quot;;&quot; &quot;[$Php-3409]* \(#,##0.00\);&quot; &quot;[$Php-3409]* &quot;-&quot;??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color indexed="8"/>
      <name val="Arial Rounded MT Bold"/>
      <family val="2"/>
    </font>
    <font>
      <sz val="11"/>
      <color theme="1"/>
      <name val="Arial Rounded MT Bold"/>
      <family val="2"/>
    </font>
    <font>
      <sz val="13"/>
      <color indexed="8"/>
      <name val="Arial Rounded MT Bold"/>
      <family val="2"/>
    </font>
    <font>
      <sz val="10"/>
      <color theme="0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8"/>
      <name val="Arial Rounded MT Bold"/>
      <family val="2"/>
    </font>
    <font>
      <b/>
      <sz val="11"/>
      <name val="Arial Rounded MT Bold"/>
      <family val="2"/>
    </font>
    <font>
      <b/>
      <sz val="11"/>
      <color theme="1"/>
      <name val="Arial Rounded MT Bold"/>
      <family val="2"/>
    </font>
    <font>
      <b/>
      <sz val="11"/>
      <color rgb="FFFF0000"/>
      <name val="Arial Rounded MT Bold"/>
      <family val="2"/>
    </font>
    <font>
      <sz val="11"/>
      <color theme="0"/>
      <name val="Arial Rounded MT Bold"/>
      <family val="2"/>
    </font>
    <font>
      <sz val="11"/>
      <name val="Arial Rounded MT Bold"/>
      <family val="2"/>
    </font>
    <font>
      <sz val="10"/>
      <name val="Arial Rounded MT Bold"/>
      <family val="2"/>
    </font>
    <font>
      <sz val="10"/>
      <color rgb="FFFF0000"/>
      <name val="Arial Rounded MT Bold"/>
      <family val="2"/>
    </font>
    <font>
      <sz val="7"/>
      <color indexed="8"/>
      <name val="Arial Rounded MT Bold"/>
      <family val="2"/>
    </font>
    <font>
      <sz val="10"/>
      <color theme="1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i/>
      <sz val="7"/>
      <color indexed="8"/>
      <name val="Arial Rounded MT Bol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49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167" fontId="2" fillId="0" borderId="0" applyFill="0" applyBorder="0" applyProtection="0">
      <alignment vertical="top" wrapText="1"/>
    </xf>
  </cellStyleXfs>
  <cellXfs count="124">
    <xf numFmtId="0" fontId="0" fillId="0" borderId="0" xfId="0"/>
    <xf numFmtId="1" fontId="3" fillId="0" borderId="1" xfId="3" applyNumberFormat="1" applyFont="1" applyBorder="1" applyAlignment="1"/>
    <xf numFmtId="1" fontId="3" fillId="0" borderId="1" xfId="3" applyNumberFormat="1" applyFont="1" applyBorder="1" applyAlignment="1">
      <alignment horizontal="center"/>
    </xf>
    <xf numFmtId="0" fontId="4" fillId="0" borderId="0" xfId="0" applyFont="1"/>
    <xf numFmtId="0" fontId="5" fillId="0" borderId="2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1" fontId="3" fillId="0" borderId="4" xfId="3" applyNumberFormat="1" applyFont="1" applyBorder="1" applyAlignment="1">
      <alignment horizontal="center"/>
    </xf>
    <xf numFmtId="1" fontId="3" fillId="0" borderId="5" xfId="3" applyNumberFormat="1" applyFont="1" applyBorder="1" applyAlignment="1"/>
    <xf numFmtId="1" fontId="3" fillId="0" borderId="6" xfId="3" applyNumberFormat="1" applyFont="1" applyBorder="1" applyAlignment="1">
      <alignment wrapText="1"/>
    </xf>
    <xf numFmtId="0" fontId="3" fillId="0" borderId="4" xfId="3" applyFont="1" applyBorder="1" applyAlignment="1">
      <alignment horizontal="center"/>
    </xf>
    <xf numFmtId="1" fontId="7" fillId="0" borderId="7" xfId="3" applyNumberFormat="1" applyFont="1" applyBorder="1" applyAlignment="1">
      <alignment horizontal="center" vertical="center" wrapText="1"/>
    </xf>
    <xf numFmtId="1" fontId="7" fillId="0" borderId="8" xfId="3" applyNumberFormat="1" applyFont="1" applyBorder="1" applyAlignment="1">
      <alignment horizontal="center" vertical="center" wrapText="1"/>
    </xf>
    <xf numFmtId="0" fontId="8" fillId="0" borderId="0" xfId="3" applyFont="1">
      <alignment vertical="top" wrapText="1"/>
    </xf>
    <xf numFmtId="1" fontId="3" fillId="0" borderId="9" xfId="3" applyNumberFormat="1" applyFont="1" applyBorder="1" applyAlignment="1">
      <alignment wrapText="1"/>
    </xf>
    <xf numFmtId="4" fontId="3" fillId="0" borderId="4" xfId="3" applyNumberFormat="1" applyFont="1" applyBorder="1" applyAlignment="1">
      <alignment horizontal="center"/>
    </xf>
    <xf numFmtId="1" fontId="7" fillId="0" borderId="10" xfId="3" applyNumberFormat="1" applyFont="1" applyBorder="1" applyAlignment="1">
      <alignment horizontal="center" vertical="center" wrapText="1"/>
    </xf>
    <xf numFmtId="1" fontId="7" fillId="0" borderId="0" xfId="3" applyNumberFormat="1" applyFont="1" applyAlignment="1">
      <alignment horizontal="center" vertical="center" wrapText="1"/>
    </xf>
    <xf numFmtId="1" fontId="3" fillId="0" borderId="11" xfId="3" applyNumberFormat="1" applyFont="1" applyBorder="1" applyAlignment="1">
      <alignment wrapText="1"/>
    </xf>
    <xf numFmtId="1" fontId="3" fillId="0" borderId="12" xfId="3" applyNumberFormat="1" applyFont="1" applyBorder="1" applyAlignment="1">
      <alignment horizontal="center"/>
    </xf>
    <xf numFmtId="1" fontId="3" fillId="0" borderId="9" xfId="3" applyNumberFormat="1" applyFont="1" applyBorder="1" applyAlignment="1"/>
    <xf numFmtId="0" fontId="11" fillId="2" borderId="14" xfId="0" applyFont="1" applyFill="1" applyBorder="1" applyAlignment="1">
      <alignment horizontal="center"/>
    </xf>
    <xf numFmtId="0" fontId="13" fillId="3" borderId="22" xfId="3" applyFont="1" applyFill="1" applyBorder="1" applyAlignment="1">
      <alignment horizontal="center" vertical="center" wrapText="1"/>
    </xf>
    <xf numFmtId="1" fontId="3" fillId="0" borderId="23" xfId="3" applyNumberFormat="1" applyFont="1" applyBorder="1" applyAlignment="1"/>
    <xf numFmtId="0" fontId="3" fillId="4" borderId="19" xfId="3" applyFont="1" applyFill="1" applyBorder="1" applyAlignment="1"/>
    <xf numFmtId="4" fontId="3" fillId="5" borderId="24" xfId="0" applyNumberFormat="1" applyFont="1" applyFill="1" applyBorder="1"/>
    <xf numFmtId="4" fontId="3" fillId="5" borderId="19" xfId="0" applyNumberFormat="1" applyFont="1" applyFill="1" applyBorder="1"/>
    <xf numFmtId="4" fontId="3" fillId="0" borderId="25" xfId="3" applyNumberFormat="1" applyFont="1" applyBorder="1" applyAlignment="1"/>
    <xf numFmtId="4" fontId="3" fillId="0" borderId="26" xfId="3" applyNumberFormat="1" applyFont="1" applyBorder="1" applyAlignment="1"/>
    <xf numFmtId="0" fontId="14" fillId="4" borderId="19" xfId="3" applyFont="1" applyFill="1" applyBorder="1" applyAlignment="1"/>
    <xf numFmtId="9" fontId="15" fillId="5" borderId="24" xfId="2" applyFont="1" applyFill="1" applyBorder="1"/>
    <xf numFmtId="9" fontId="15" fillId="5" borderId="19" xfId="2" applyFont="1" applyFill="1" applyBorder="1"/>
    <xf numFmtId="9" fontId="15" fillId="0" borderId="25" xfId="2" applyFont="1" applyBorder="1" applyAlignment="1"/>
    <xf numFmtId="9" fontId="15" fillId="0" borderId="26" xfId="2" applyFont="1" applyBorder="1" applyAlignment="1"/>
    <xf numFmtId="9" fontId="3" fillId="5" borderId="24" xfId="0" applyNumberFormat="1" applyFont="1" applyFill="1" applyBorder="1"/>
    <xf numFmtId="165" fontId="3" fillId="0" borderId="19" xfId="0" applyNumberFormat="1" applyFont="1" applyBorder="1"/>
    <xf numFmtId="9" fontId="3" fillId="0" borderId="27" xfId="3" applyNumberFormat="1" applyFont="1" applyBorder="1" applyAlignment="1"/>
    <xf numFmtId="166" fontId="3" fillId="0" borderId="28" xfId="3" applyNumberFormat="1" applyFont="1" applyBorder="1" applyAlignment="1"/>
    <xf numFmtId="166" fontId="3" fillId="0" borderId="27" xfId="3" applyNumberFormat="1" applyFont="1" applyBorder="1" applyAlignment="1"/>
    <xf numFmtId="43" fontId="3" fillId="0" borderId="19" xfId="1" applyFont="1" applyBorder="1"/>
    <xf numFmtId="167" fontId="3" fillId="0" borderId="27" xfId="4" applyFont="1" applyBorder="1" applyAlignment="1"/>
    <xf numFmtId="167" fontId="3" fillId="0" borderId="28" xfId="4" applyFont="1" applyBorder="1" applyAlignment="1"/>
    <xf numFmtId="4" fontId="3" fillId="0" borderId="19" xfId="0" applyNumberFormat="1" applyFont="1" applyBorder="1"/>
    <xf numFmtId="4" fontId="3" fillId="0" borderId="27" xfId="3" applyNumberFormat="1" applyFont="1" applyBorder="1" applyAlignment="1"/>
    <xf numFmtId="4" fontId="3" fillId="0" borderId="28" xfId="3" applyNumberFormat="1" applyFont="1" applyBorder="1" applyAlignment="1"/>
    <xf numFmtId="0" fontId="16" fillId="4" borderId="19" xfId="3" applyFont="1" applyFill="1" applyBorder="1" applyAlignment="1"/>
    <xf numFmtId="1" fontId="3" fillId="5" borderId="24" xfId="0" applyNumberFormat="1" applyFont="1" applyFill="1" applyBorder="1"/>
    <xf numFmtId="1" fontId="3" fillId="0" borderId="19" xfId="0" applyNumberFormat="1" applyFont="1" applyBorder="1"/>
    <xf numFmtId="1" fontId="3" fillId="0" borderId="27" xfId="3" applyNumberFormat="1" applyFont="1" applyBorder="1" applyAlignment="1"/>
    <xf numFmtId="1" fontId="3" fillId="0" borderId="28" xfId="3" applyNumberFormat="1" applyFont="1" applyBorder="1" applyAlignment="1"/>
    <xf numFmtId="0" fontId="3" fillId="6" borderId="19" xfId="3" applyFont="1" applyFill="1" applyBorder="1" applyAlignment="1"/>
    <xf numFmtId="4" fontId="3" fillId="7" borderId="24" xfId="0" applyNumberFormat="1" applyFont="1" applyFill="1" applyBorder="1"/>
    <xf numFmtId="4" fontId="3" fillId="7" borderId="19" xfId="0" applyNumberFormat="1" applyFont="1" applyFill="1" applyBorder="1"/>
    <xf numFmtId="4" fontId="3" fillId="7" borderId="27" xfId="3" applyNumberFormat="1" applyFont="1" applyFill="1" applyBorder="1" applyAlignment="1"/>
    <xf numFmtId="4" fontId="3" fillId="7" borderId="28" xfId="3" applyNumberFormat="1" applyFont="1" applyFill="1" applyBorder="1" applyAlignment="1"/>
    <xf numFmtId="9" fontId="3" fillId="0" borderId="19" xfId="0" applyNumberFormat="1" applyFont="1" applyBorder="1"/>
    <xf numFmtId="9" fontId="3" fillId="0" borderId="28" xfId="3" applyNumberFormat="1" applyFont="1" applyBorder="1" applyAlignment="1"/>
    <xf numFmtId="3" fontId="3" fillId="0" borderId="19" xfId="0" applyNumberFormat="1" applyFont="1" applyBorder="1"/>
    <xf numFmtId="168" fontId="3" fillId="0" borderId="29" xfId="3" applyNumberFormat="1" applyFont="1" applyBorder="1" applyAlignment="1"/>
    <xf numFmtId="168" fontId="3" fillId="0" borderId="30" xfId="3" applyNumberFormat="1" applyFont="1" applyBorder="1" applyAlignment="1"/>
    <xf numFmtId="169" fontId="3" fillId="5" borderId="24" xfId="0" applyNumberFormat="1" applyFont="1" applyFill="1" applyBorder="1"/>
    <xf numFmtId="169" fontId="3" fillId="0" borderId="19" xfId="0" applyNumberFormat="1" applyFont="1" applyBorder="1"/>
    <xf numFmtId="169" fontId="3" fillId="4" borderId="19" xfId="3" applyNumberFormat="1" applyFont="1" applyFill="1" applyBorder="1" applyAlignment="1"/>
    <xf numFmtId="169" fontId="3" fillId="4" borderId="31" xfId="3" applyNumberFormat="1" applyFont="1" applyFill="1" applyBorder="1" applyAlignment="1"/>
    <xf numFmtId="0" fontId="3" fillId="5" borderId="24" xfId="0" applyFont="1" applyFill="1" applyBorder="1"/>
    <xf numFmtId="0" fontId="3" fillId="0" borderId="19" xfId="0" applyFont="1" applyBorder="1"/>
    <xf numFmtId="0" fontId="3" fillId="0" borderId="27" xfId="3" applyFont="1" applyBorder="1" applyAlignment="1"/>
    <xf numFmtId="0" fontId="3" fillId="0" borderId="28" xfId="3" applyFont="1" applyBorder="1" applyAlignment="1"/>
    <xf numFmtId="170" fontId="3" fillId="0" borderId="19" xfId="0" applyNumberFormat="1" applyFont="1" applyBorder="1"/>
    <xf numFmtId="168" fontId="3" fillId="0" borderId="27" xfId="3" applyNumberFormat="1" applyFont="1" applyBorder="1" applyAlignment="1"/>
    <xf numFmtId="168" fontId="3" fillId="0" borderId="28" xfId="3" applyNumberFormat="1" applyFont="1" applyBorder="1" applyAlignment="1"/>
    <xf numFmtId="167" fontId="3" fillId="0" borderId="29" xfId="4" applyFont="1" applyBorder="1" applyAlignment="1"/>
    <xf numFmtId="167" fontId="3" fillId="0" borderId="30" xfId="4" applyFont="1" applyBorder="1" applyAlignment="1"/>
    <xf numFmtId="171" fontId="3" fillId="0" borderId="27" xfId="3" applyNumberFormat="1" applyFont="1" applyBorder="1" applyAlignment="1"/>
    <xf numFmtId="171" fontId="3" fillId="0" borderId="28" xfId="3" applyNumberFormat="1" applyFont="1" applyBorder="1" applyAlignment="1"/>
    <xf numFmtId="43" fontId="3" fillId="5" borderId="24" xfId="1" applyFont="1" applyFill="1" applyBorder="1"/>
    <xf numFmtId="3" fontId="3" fillId="8" borderId="31" xfId="3" applyNumberFormat="1" applyFont="1" applyFill="1" applyBorder="1" applyAlignment="1">
      <alignment horizontal="center"/>
    </xf>
    <xf numFmtId="4" fontId="3" fillId="9" borderId="24" xfId="0" applyNumberFormat="1" applyFont="1" applyFill="1" applyBorder="1"/>
    <xf numFmtId="170" fontId="3" fillId="9" borderId="19" xfId="0" applyNumberFormat="1" applyFont="1" applyFill="1" applyBorder="1"/>
    <xf numFmtId="1" fontId="3" fillId="8" borderId="32" xfId="3" applyNumberFormat="1" applyFont="1" applyFill="1" applyBorder="1" applyAlignment="1"/>
    <xf numFmtId="1" fontId="3" fillId="8" borderId="33" xfId="3" applyNumberFormat="1" applyFont="1" applyFill="1" applyBorder="1" applyAlignment="1"/>
    <xf numFmtId="0" fontId="3" fillId="0" borderId="23" xfId="3" applyFont="1" applyBorder="1" applyAlignment="1"/>
    <xf numFmtId="172" fontId="3" fillId="0" borderId="19" xfId="3" applyNumberFormat="1" applyFont="1" applyBorder="1" applyAlignment="1">
      <alignment horizontal="center"/>
    </xf>
    <xf numFmtId="43" fontId="3" fillId="5" borderId="19" xfId="1" applyFont="1" applyFill="1" applyBorder="1"/>
    <xf numFmtId="4" fontId="3" fillId="0" borderId="24" xfId="0" applyNumberFormat="1" applyFont="1" applyBorder="1"/>
    <xf numFmtId="4" fontId="3" fillId="0" borderId="34" xfId="3" applyNumberFormat="1" applyFont="1" applyBorder="1" applyAlignment="1"/>
    <xf numFmtId="4" fontId="3" fillId="0" borderId="4" xfId="3" applyNumberFormat="1" applyFont="1" applyBorder="1" applyAlignment="1"/>
    <xf numFmtId="173" fontId="3" fillId="0" borderId="24" xfId="0" applyNumberFormat="1" applyFont="1" applyBorder="1"/>
    <xf numFmtId="0" fontId="17" fillId="0" borderId="0" xfId="0" applyFont="1"/>
    <xf numFmtId="4" fontId="3" fillId="0" borderId="0" xfId="3" applyNumberFormat="1" applyFont="1" applyAlignment="1"/>
    <xf numFmtId="4" fontId="3" fillId="0" borderId="19" xfId="3" applyNumberFormat="1" applyFont="1" applyBorder="1" applyAlignment="1"/>
    <xf numFmtId="43" fontId="17" fillId="0" borderId="27" xfId="1" applyFont="1" applyBorder="1"/>
    <xf numFmtId="4" fontId="3" fillId="0" borderId="35" xfId="3" applyNumberFormat="1" applyFont="1" applyBorder="1" applyAlignment="1"/>
    <xf numFmtId="0" fontId="4" fillId="0" borderId="27" xfId="0" applyFont="1" applyBorder="1"/>
    <xf numFmtId="0" fontId="4" fillId="0" borderId="36" xfId="0" applyFont="1" applyBorder="1"/>
    <xf numFmtId="0" fontId="3" fillId="0" borderId="19" xfId="3" applyFont="1" applyBorder="1" applyAlignment="1"/>
    <xf numFmtId="171" fontId="18" fillId="0" borderId="37" xfId="3" applyNumberFormat="1" applyFont="1" applyBorder="1" applyAlignment="1"/>
    <xf numFmtId="171" fontId="18" fillId="0" borderId="19" xfId="3" applyNumberFormat="1" applyFont="1" applyBorder="1" applyAlignment="1"/>
    <xf numFmtId="171" fontId="18" fillId="0" borderId="27" xfId="3" applyNumberFormat="1" applyFont="1" applyBorder="1" applyAlignment="1"/>
    <xf numFmtId="173" fontId="19" fillId="0" borderId="27" xfId="0" applyNumberFormat="1" applyFont="1" applyBorder="1"/>
    <xf numFmtId="171" fontId="19" fillId="0" borderId="27" xfId="0" applyNumberFormat="1" applyFont="1" applyBorder="1"/>
    <xf numFmtId="171" fontId="18" fillId="0" borderId="28" xfId="3" applyNumberFormat="1" applyFont="1" applyBorder="1" applyAlignment="1"/>
    <xf numFmtId="171" fontId="18" fillId="0" borderId="4" xfId="3" applyNumberFormat="1" applyFont="1" applyBorder="1" applyAlignment="1"/>
    <xf numFmtId="0" fontId="20" fillId="0" borderId="38" xfId="3" applyFont="1" applyBorder="1" applyAlignment="1"/>
    <xf numFmtId="1" fontId="3" fillId="0" borderId="38" xfId="3" applyNumberFormat="1" applyFont="1" applyBorder="1" applyAlignment="1"/>
    <xf numFmtId="1" fontId="3" fillId="0" borderId="39" xfId="3" applyNumberFormat="1" applyFont="1" applyBorder="1" applyAlignment="1"/>
    <xf numFmtId="4" fontId="3" fillId="0" borderId="0" xfId="3" applyNumberFormat="1" applyFont="1" applyBorder="1" applyAlignment="1"/>
    <xf numFmtId="164" fontId="6" fillId="10" borderId="4" xfId="3" applyNumberFormat="1" applyFont="1" applyFill="1" applyBorder="1" applyAlignment="1">
      <alignment horizontal="center"/>
    </xf>
    <xf numFmtId="0" fontId="6" fillId="11" borderId="4" xfId="3" applyFont="1" applyFill="1" applyBorder="1" applyAlignment="1">
      <alignment horizontal="center"/>
    </xf>
    <xf numFmtId="4" fontId="6" fillId="11" borderId="4" xfId="3" applyNumberFormat="1" applyFont="1" applyFill="1" applyBorder="1" applyAlignment="1">
      <alignment horizontal="center"/>
    </xf>
    <xf numFmtId="1" fontId="6" fillId="11" borderId="12" xfId="3" applyNumberFormat="1" applyFont="1" applyFill="1" applyBorder="1" applyAlignment="1">
      <alignment horizontal="center"/>
    </xf>
    <xf numFmtId="0" fontId="12" fillId="11" borderId="18" xfId="3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1" borderId="21" xfId="3" applyFont="1" applyFill="1" applyBorder="1" applyAlignment="1">
      <alignment horizontal="center" vertical="center" wrapText="1"/>
    </xf>
    <xf numFmtId="0" fontId="12" fillId="11" borderId="22" xfId="3" applyFont="1" applyFill="1" applyBorder="1" applyAlignment="1">
      <alignment horizontal="center" vertical="center" wrapText="1"/>
    </xf>
    <xf numFmtId="1" fontId="3" fillId="12" borderId="13" xfId="3" applyNumberFormat="1" applyFont="1" applyFill="1" applyBorder="1" applyAlignment="1">
      <alignment wrapText="1"/>
    </xf>
    <xf numFmtId="0" fontId="9" fillId="12" borderId="14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10" fontId="3" fillId="0" borderId="27" xfId="3" applyNumberFormat="1" applyFont="1" applyBorder="1" applyAlignment="1"/>
    <xf numFmtId="0" fontId="5" fillId="0" borderId="0" xfId="3" applyFont="1" applyBorder="1" applyAlignment="1">
      <alignment horizontal="center"/>
    </xf>
  </cellXfs>
  <cellStyles count="5">
    <cellStyle name="Comma" xfId="1" builtinId="3"/>
    <cellStyle name="Excel Built-in Comma" xfId="4" xr:uid="{6D0AE165-BB7A-4F8D-90BC-1F27234D0159}"/>
    <cellStyle name="Excel Built-in Normal" xfId="3" xr:uid="{7147BB1D-D26F-417C-9DAB-892E5FBABE26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190501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6D704EE7-B803-4E58-8022-41C253E429F5}"/>
            </a:ext>
          </a:extLst>
        </xdr:cNvPr>
        <xdr:cNvSpPr>
          <a:spLocks/>
        </xdr:cNvSpPr>
      </xdr:nvSpPr>
      <xdr:spPr bwMode="auto">
        <a:xfrm>
          <a:off x="5669281" y="611505"/>
          <a:ext cx="190500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10298</xdr:colOff>
      <xdr:row>2</xdr:row>
      <xdr:rowOff>0</xdr:rowOff>
    </xdr:from>
    <xdr:to>
      <xdr:col>2</xdr:col>
      <xdr:colOff>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8D74C3-9759-4321-8234-2428392F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09" y="391297"/>
          <a:ext cx="2255107" cy="133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CF36-9C01-4E8B-9F6A-05033A22CCEA}">
  <dimension ref="A1:L93"/>
  <sheetViews>
    <sheetView tabSelected="1" zoomScale="74" zoomScaleNormal="74" workbookViewId="0">
      <selection activeCell="E16" sqref="E16"/>
    </sheetView>
  </sheetViews>
  <sheetFormatPr defaultColWidth="9.109375" defaultRowHeight="13.8" x14ac:dyDescent="0.25"/>
  <cols>
    <col min="1" max="1" width="5" style="3" customWidth="1"/>
    <col min="2" max="2" width="33" style="3" customWidth="1"/>
    <col min="3" max="4" width="22.33203125" style="3" customWidth="1"/>
    <col min="5" max="5" width="22.109375" style="3" customWidth="1"/>
    <col min="6" max="6" width="20.33203125" style="3" customWidth="1"/>
    <col min="7" max="8" width="19.44140625" style="3" customWidth="1"/>
    <col min="9" max="9" width="20.5546875" style="3" customWidth="1"/>
    <col min="10" max="10" width="20" style="3" customWidth="1"/>
    <col min="11" max="11" width="21.109375" style="3" customWidth="1"/>
    <col min="12" max="12" width="19.6640625" style="3" customWidth="1"/>
    <col min="13" max="16384" width="9.109375" style="3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1"/>
    </row>
    <row r="2" spans="1:12" ht="16.8" x14ac:dyDescent="0.3">
      <c r="A2" s="1"/>
      <c r="B2" s="4" t="s">
        <v>50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x14ac:dyDescent="0.25">
      <c r="A3" s="1"/>
      <c r="B3" s="5"/>
      <c r="C3" s="106">
        <f ca="1">NOW()</f>
        <v>44386.778231249998</v>
      </c>
      <c r="D3" s="6" t="s">
        <v>0</v>
      </c>
      <c r="E3" s="7"/>
      <c r="F3" s="1"/>
      <c r="G3" s="1"/>
      <c r="H3" s="1"/>
      <c r="I3" s="1"/>
    </row>
    <row r="4" spans="1:12" ht="15" customHeight="1" x14ac:dyDescent="0.25">
      <c r="A4" s="1"/>
      <c r="B4" s="8"/>
      <c r="C4" s="107" t="s">
        <v>39</v>
      </c>
      <c r="D4" s="9" t="s">
        <v>1</v>
      </c>
      <c r="E4" s="10" t="s">
        <v>2</v>
      </c>
      <c r="F4" s="11"/>
      <c r="G4" s="11"/>
      <c r="H4" s="12"/>
      <c r="I4" s="12"/>
    </row>
    <row r="5" spans="1:12" ht="15" customHeight="1" x14ac:dyDescent="0.25">
      <c r="A5" s="1"/>
      <c r="B5" s="13"/>
      <c r="C5" s="108">
        <v>8698000</v>
      </c>
      <c r="D5" s="14" t="s">
        <v>3</v>
      </c>
      <c r="E5" s="15"/>
      <c r="F5" s="16"/>
      <c r="G5" s="16"/>
      <c r="H5" s="12"/>
      <c r="I5" s="12"/>
    </row>
    <row r="6" spans="1:12" ht="15" customHeight="1" x14ac:dyDescent="0.25">
      <c r="A6" s="1"/>
      <c r="B6" s="13"/>
      <c r="C6" s="107">
        <v>21.86</v>
      </c>
      <c r="D6" s="9" t="s">
        <v>4</v>
      </c>
      <c r="E6" s="15"/>
      <c r="F6" s="16"/>
      <c r="G6" s="16"/>
      <c r="H6" s="12"/>
      <c r="I6" s="12"/>
    </row>
    <row r="7" spans="1:12" ht="15" customHeight="1" x14ac:dyDescent="0.25">
      <c r="A7" s="1"/>
      <c r="B7" s="13"/>
      <c r="C7" s="107" t="s">
        <v>40</v>
      </c>
      <c r="D7" s="9" t="s">
        <v>5</v>
      </c>
      <c r="E7" s="15"/>
      <c r="F7" s="16"/>
      <c r="G7" s="16"/>
      <c r="H7" s="12"/>
      <c r="I7" s="12"/>
    </row>
    <row r="8" spans="1:12" ht="15" customHeight="1" x14ac:dyDescent="0.25">
      <c r="A8" s="1"/>
      <c r="B8" s="13"/>
      <c r="C8" s="107" t="s">
        <v>41</v>
      </c>
      <c r="D8" s="9" t="s">
        <v>6</v>
      </c>
      <c r="E8" s="15"/>
      <c r="F8" s="16"/>
      <c r="G8" s="16"/>
      <c r="H8" s="12"/>
      <c r="I8" s="12"/>
    </row>
    <row r="9" spans="1:12" ht="14.4" thickBot="1" x14ac:dyDescent="0.3">
      <c r="A9" s="1"/>
      <c r="B9" s="17"/>
      <c r="C9" s="109" t="s">
        <v>51</v>
      </c>
      <c r="D9" s="18" t="s">
        <v>7</v>
      </c>
    </row>
    <row r="10" spans="1:12" ht="14.4" thickBot="1" x14ac:dyDescent="0.3">
      <c r="A10" s="19"/>
      <c r="B10" s="115"/>
      <c r="C10" s="116" t="s">
        <v>8</v>
      </c>
      <c r="D10" s="116" t="s">
        <v>9</v>
      </c>
      <c r="E10" s="117" t="s">
        <v>10</v>
      </c>
      <c r="F10" s="118"/>
      <c r="G10" s="119"/>
      <c r="H10" s="120" t="s">
        <v>11</v>
      </c>
      <c r="I10" s="121"/>
      <c r="J10" s="120" t="s">
        <v>12</v>
      </c>
      <c r="K10" s="121"/>
      <c r="L10" s="20" t="s">
        <v>37</v>
      </c>
    </row>
    <row r="11" spans="1:12" ht="41.4" x14ac:dyDescent="0.25">
      <c r="A11" s="1"/>
      <c r="B11" s="110" t="s">
        <v>13</v>
      </c>
      <c r="C11" s="111" t="s">
        <v>14</v>
      </c>
      <c r="D11" s="112" t="s">
        <v>42</v>
      </c>
      <c r="E11" s="113" t="s">
        <v>43</v>
      </c>
      <c r="F11" s="113" t="s">
        <v>44</v>
      </c>
      <c r="G11" s="113" t="s">
        <v>45</v>
      </c>
      <c r="H11" s="114" t="s">
        <v>46</v>
      </c>
      <c r="I11" s="114" t="s">
        <v>47</v>
      </c>
      <c r="J11" s="113" t="s">
        <v>48</v>
      </c>
      <c r="K11" s="113" t="s">
        <v>49</v>
      </c>
      <c r="L11" s="21" t="s">
        <v>38</v>
      </c>
    </row>
    <row r="12" spans="1:12" x14ac:dyDescent="0.25">
      <c r="A12" s="22"/>
      <c r="B12" s="23" t="s">
        <v>15</v>
      </c>
      <c r="C12" s="24">
        <f>C5</f>
        <v>8698000</v>
      </c>
      <c r="D12" s="25">
        <f>C12</f>
        <v>8698000</v>
      </c>
      <c r="E12" s="26">
        <f>D12</f>
        <v>8698000</v>
      </c>
      <c r="F12" s="26">
        <f>E12</f>
        <v>8698000</v>
      </c>
      <c r="G12" s="26">
        <f>E12</f>
        <v>8698000</v>
      </c>
      <c r="H12" s="27">
        <f>C5</f>
        <v>8698000</v>
      </c>
      <c r="I12" s="26">
        <f>H12</f>
        <v>8698000</v>
      </c>
      <c r="J12" s="26">
        <f>I12</f>
        <v>8698000</v>
      </c>
      <c r="K12" s="26">
        <f>J12</f>
        <v>8698000</v>
      </c>
      <c r="L12" s="27">
        <f t="shared" ref="L12" si="0">K12</f>
        <v>8698000</v>
      </c>
    </row>
    <row r="13" spans="1:12" x14ac:dyDescent="0.25">
      <c r="A13" s="22"/>
      <c r="B13" s="28" t="s">
        <v>16</v>
      </c>
      <c r="C13" s="29"/>
      <c r="D13" s="30"/>
      <c r="E13" s="31"/>
      <c r="F13" s="31"/>
      <c r="G13" s="31"/>
      <c r="H13" s="32"/>
      <c r="I13" s="31"/>
      <c r="J13" s="31"/>
      <c r="K13" s="31"/>
      <c r="L13" s="32"/>
    </row>
    <row r="14" spans="1:12" x14ac:dyDescent="0.25">
      <c r="A14" s="22"/>
      <c r="B14" s="23" t="s">
        <v>17</v>
      </c>
      <c r="C14" s="24"/>
      <c r="D14" s="25"/>
      <c r="E14" s="26"/>
      <c r="F14" s="26"/>
      <c r="G14" s="26"/>
      <c r="H14" s="27"/>
      <c r="I14" s="26"/>
      <c r="J14" s="26"/>
      <c r="K14" s="26"/>
      <c r="L14" s="27"/>
    </row>
    <row r="15" spans="1:12" x14ac:dyDescent="0.25">
      <c r="A15" s="22"/>
      <c r="B15" s="23" t="s">
        <v>18</v>
      </c>
      <c r="C15" s="24">
        <f t="shared" ref="C15:L15" si="1">C12-C14</f>
        <v>8698000</v>
      </c>
      <c r="D15" s="25">
        <f t="shared" si="1"/>
        <v>8698000</v>
      </c>
      <c r="E15" s="26">
        <f t="shared" si="1"/>
        <v>8698000</v>
      </c>
      <c r="F15" s="26">
        <f t="shared" si="1"/>
        <v>8698000</v>
      </c>
      <c r="G15" s="26">
        <f t="shared" si="1"/>
        <v>8698000</v>
      </c>
      <c r="H15" s="27">
        <f t="shared" si="1"/>
        <v>8698000</v>
      </c>
      <c r="I15" s="26">
        <f t="shared" si="1"/>
        <v>8698000</v>
      </c>
      <c r="J15" s="26">
        <f t="shared" si="1"/>
        <v>8698000</v>
      </c>
      <c r="K15" s="26">
        <f t="shared" si="1"/>
        <v>8698000</v>
      </c>
      <c r="L15" s="27">
        <f t="shared" si="1"/>
        <v>8698000</v>
      </c>
    </row>
    <row r="16" spans="1:12" x14ac:dyDescent="0.25">
      <c r="A16" s="22"/>
      <c r="B16" s="23" t="s">
        <v>19</v>
      </c>
      <c r="C16" s="33">
        <v>0.05</v>
      </c>
      <c r="D16" s="34">
        <v>0.01</v>
      </c>
      <c r="E16" s="35">
        <v>0.01</v>
      </c>
      <c r="F16" s="35">
        <v>0.02</v>
      </c>
      <c r="G16" s="37">
        <v>2.5000000000000001E-2</v>
      </c>
      <c r="H16" s="36"/>
      <c r="I16" s="37"/>
      <c r="J16" s="122">
        <v>2.5000000000000001E-3</v>
      </c>
      <c r="K16" s="37">
        <v>5.0000000000000001E-3</v>
      </c>
      <c r="L16" s="36"/>
    </row>
    <row r="17" spans="1:12" x14ac:dyDescent="0.25">
      <c r="A17" s="22"/>
      <c r="B17" s="23" t="s">
        <v>20</v>
      </c>
      <c r="C17" s="24">
        <f>C15*C16</f>
        <v>434900</v>
      </c>
      <c r="D17" s="38">
        <f>D15*D16</f>
        <v>86980</v>
      </c>
      <c r="E17" s="39">
        <f>E15*E16</f>
        <v>86980</v>
      </c>
      <c r="F17" s="39">
        <f>F15*F16</f>
        <v>173960</v>
      </c>
      <c r="G17" s="39">
        <f>G15*G16</f>
        <v>217450</v>
      </c>
      <c r="H17" s="40"/>
      <c r="I17" s="39"/>
      <c r="J17" s="39">
        <f>J15*J16</f>
        <v>21745</v>
      </c>
      <c r="K17" s="39">
        <f>K15*K16</f>
        <v>43490</v>
      </c>
      <c r="L17" s="40"/>
    </row>
    <row r="18" spans="1:12" x14ac:dyDescent="0.25">
      <c r="A18" s="22"/>
      <c r="B18" s="23" t="s">
        <v>18</v>
      </c>
      <c r="C18" s="24">
        <f t="shared" ref="C18:L18" si="2">C15-C17</f>
        <v>8263100</v>
      </c>
      <c r="D18" s="41">
        <f t="shared" si="2"/>
        <v>8611020</v>
      </c>
      <c r="E18" s="42">
        <f t="shared" si="2"/>
        <v>8611020</v>
      </c>
      <c r="F18" s="42">
        <f t="shared" si="2"/>
        <v>8524040</v>
      </c>
      <c r="G18" s="42">
        <f t="shared" si="2"/>
        <v>8480550</v>
      </c>
      <c r="H18" s="43">
        <f t="shared" si="2"/>
        <v>8698000</v>
      </c>
      <c r="I18" s="42">
        <f t="shared" si="2"/>
        <v>8698000</v>
      </c>
      <c r="J18" s="42">
        <f t="shared" si="2"/>
        <v>8676255</v>
      </c>
      <c r="K18" s="42">
        <f t="shared" si="2"/>
        <v>8654510</v>
      </c>
      <c r="L18" s="43">
        <f t="shared" si="2"/>
        <v>8698000</v>
      </c>
    </row>
    <row r="19" spans="1:12" x14ac:dyDescent="0.25">
      <c r="A19" s="22"/>
      <c r="B19" s="23" t="s">
        <v>21</v>
      </c>
      <c r="C19" s="24">
        <f>C18*0.065</f>
        <v>537101.5</v>
      </c>
      <c r="D19" s="41">
        <f>D18*0.065</f>
        <v>559716.30000000005</v>
      </c>
      <c r="E19" s="42">
        <f t="shared" ref="E19:L19" si="3">E18*0.065</f>
        <v>559716.30000000005</v>
      </c>
      <c r="F19" s="42">
        <f t="shared" si="3"/>
        <v>554062.6</v>
      </c>
      <c r="G19" s="42">
        <f t="shared" si="3"/>
        <v>551235.75</v>
      </c>
      <c r="H19" s="43">
        <f t="shared" si="3"/>
        <v>565370</v>
      </c>
      <c r="I19" s="42">
        <f t="shared" si="3"/>
        <v>565370</v>
      </c>
      <c r="J19" s="42">
        <f t="shared" si="3"/>
        <v>563956.57500000007</v>
      </c>
      <c r="K19" s="42">
        <f t="shared" si="3"/>
        <v>562543.15</v>
      </c>
      <c r="L19" s="43">
        <f t="shared" si="3"/>
        <v>565370</v>
      </c>
    </row>
    <row r="20" spans="1:12" x14ac:dyDescent="0.25">
      <c r="A20" s="22"/>
      <c r="B20" s="44" t="s">
        <v>22</v>
      </c>
      <c r="C20" s="45"/>
      <c r="D20" s="46"/>
      <c r="E20" s="47"/>
      <c r="F20" s="47"/>
      <c r="G20" s="47"/>
      <c r="H20" s="48"/>
      <c r="I20" s="47"/>
      <c r="J20" s="47"/>
      <c r="K20" s="47"/>
      <c r="L20" s="48"/>
    </row>
    <row r="21" spans="1:12" x14ac:dyDescent="0.25">
      <c r="A21" s="22"/>
      <c r="B21" s="23" t="s">
        <v>23</v>
      </c>
      <c r="C21" s="24">
        <f t="shared" ref="C21:L21" si="4">IF(C18&gt;4200000,C18*0.12,0)</f>
        <v>991572</v>
      </c>
      <c r="D21" s="24">
        <f t="shared" si="4"/>
        <v>1033322.3999999999</v>
      </c>
      <c r="E21" s="24">
        <f t="shared" si="4"/>
        <v>1033322.3999999999</v>
      </c>
      <c r="F21" s="24">
        <f t="shared" si="4"/>
        <v>1022884.7999999999</v>
      </c>
      <c r="G21" s="24">
        <f t="shared" si="4"/>
        <v>1017666</v>
      </c>
      <c r="H21" s="24">
        <f t="shared" si="4"/>
        <v>1043760</v>
      </c>
      <c r="I21" s="24">
        <f t="shared" si="4"/>
        <v>1043760</v>
      </c>
      <c r="J21" s="24">
        <f t="shared" si="4"/>
        <v>1041150.6</v>
      </c>
      <c r="K21" s="24">
        <f t="shared" si="4"/>
        <v>1038541.2</v>
      </c>
      <c r="L21" s="25">
        <f t="shared" si="4"/>
        <v>1043760</v>
      </c>
    </row>
    <row r="22" spans="1:12" x14ac:dyDescent="0.25">
      <c r="A22" s="22"/>
      <c r="B22" s="49" t="s">
        <v>24</v>
      </c>
      <c r="C22" s="50">
        <f>C18+C19+C21</f>
        <v>9791773.5</v>
      </c>
      <c r="D22" s="51">
        <f>D18+D19+D21</f>
        <v>10204058.700000001</v>
      </c>
      <c r="E22" s="52">
        <f t="shared" ref="E22:L22" si="5">E18+E19+E21</f>
        <v>10204058.700000001</v>
      </c>
      <c r="F22" s="52">
        <f t="shared" si="5"/>
        <v>10100987.4</v>
      </c>
      <c r="G22" s="52">
        <f t="shared" si="5"/>
        <v>10049451.75</v>
      </c>
      <c r="H22" s="53">
        <f t="shared" si="5"/>
        <v>10307130</v>
      </c>
      <c r="I22" s="52">
        <f t="shared" si="5"/>
        <v>10307130</v>
      </c>
      <c r="J22" s="52">
        <f t="shared" si="5"/>
        <v>10281362.174999999</v>
      </c>
      <c r="K22" s="52">
        <f t="shared" si="5"/>
        <v>10255594.35</v>
      </c>
      <c r="L22" s="53">
        <f t="shared" si="5"/>
        <v>10307130</v>
      </c>
    </row>
    <row r="23" spans="1:12" x14ac:dyDescent="0.25">
      <c r="A23" s="22"/>
      <c r="B23" s="23" t="s">
        <v>25</v>
      </c>
      <c r="C23" s="33">
        <v>1</v>
      </c>
      <c r="D23" s="54">
        <v>1</v>
      </c>
      <c r="E23" s="35">
        <v>0.1</v>
      </c>
      <c r="F23" s="35">
        <v>0.2</v>
      </c>
      <c r="G23" s="35">
        <v>0.5</v>
      </c>
      <c r="H23" s="55">
        <v>0.15</v>
      </c>
      <c r="I23" s="35">
        <v>0.2</v>
      </c>
      <c r="J23" s="35">
        <v>0.1</v>
      </c>
      <c r="K23" s="35">
        <v>0.2</v>
      </c>
      <c r="L23" s="55">
        <v>0.12</v>
      </c>
    </row>
    <row r="24" spans="1:12" x14ac:dyDescent="0.25">
      <c r="A24" s="22"/>
      <c r="B24" s="23" t="s">
        <v>26</v>
      </c>
      <c r="C24" s="24">
        <f>C22*C23</f>
        <v>9791773.5</v>
      </c>
      <c r="D24" s="56">
        <f>D22*D23</f>
        <v>10204058.700000001</v>
      </c>
      <c r="E24" s="57">
        <f t="shared" ref="E24:L24" si="6">E22*E23</f>
        <v>1020405.8700000001</v>
      </c>
      <c r="F24" s="57">
        <f t="shared" si="6"/>
        <v>2020197.4800000002</v>
      </c>
      <c r="G24" s="57">
        <f t="shared" si="6"/>
        <v>5024725.875</v>
      </c>
      <c r="H24" s="58">
        <f t="shared" si="6"/>
        <v>1546069.5</v>
      </c>
      <c r="I24" s="57">
        <f t="shared" si="6"/>
        <v>2061426</v>
      </c>
      <c r="J24" s="57">
        <f t="shared" si="6"/>
        <v>1028136.2174999999</v>
      </c>
      <c r="K24" s="57">
        <f t="shared" si="6"/>
        <v>2051118.87</v>
      </c>
      <c r="L24" s="58">
        <f t="shared" si="6"/>
        <v>1236855.5999999999</v>
      </c>
    </row>
    <row r="25" spans="1:12" x14ac:dyDescent="0.25">
      <c r="A25" s="22"/>
      <c r="B25" s="23" t="s">
        <v>27</v>
      </c>
      <c r="C25" s="59">
        <v>100000</v>
      </c>
      <c r="D25" s="60">
        <f t="shared" ref="D25:L25" si="7">C25</f>
        <v>100000</v>
      </c>
      <c r="E25" s="61">
        <f t="shared" si="7"/>
        <v>100000</v>
      </c>
      <c r="F25" s="61">
        <f t="shared" si="7"/>
        <v>100000</v>
      </c>
      <c r="G25" s="61">
        <f t="shared" si="7"/>
        <v>100000</v>
      </c>
      <c r="H25" s="62">
        <f t="shared" si="7"/>
        <v>100000</v>
      </c>
      <c r="I25" s="61">
        <f t="shared" si="7"/>
        <v>100000</v>
      </c>
      <c r="J25" s="61">
        <f t="shared" si="7"/>
        <v>100000</v>
      </c>
      <c r="K25" s="61">
        <f t="shared" si="7"/>
        <v>100000</v>
      </c>
      <c r="L25" s="62">
        <f t="shared" si="7"/>
        <v>100000</v>
      </c>
    </row>
    <row r="26" spans="1:12" x14ac:dyDescent="0.25">
      <c r="A26" s="22"/>
      <c r="B26" s="23" t="s">
        <v>28</v>
      </c>
      <c r="C26" s="24">
        <f>C24-C25</f>
        <v>9691773.5</v>
      </c>
      <c r="D26" s="56">
        <f>D24-D25</f>
        <v>10104058.700000001</v>
      </c>
      <c r="E26" s="57">
        <f t="shared" ref="E26:L26" si="8">E24-E25</f>
        <v>920405.87000000011</v>
      </c>
      <c r="F26" s="57">
        <f t="shared" si="8"/>
        <v>1920197.4800000002</v>
      </c>
      <c r="G26" s="57">
        <f t="shared" si="8"/>
        <v>4924725.875</v>
      </c>
      <c r="H26" s="58">
        <f t="shared" si="8"/>
        <v>1446069.5</v>
      </c>
      <c r="I26" s="57">
        <f t="shared" si="8"/>
        <v>1961426</v>
      </c>
      <c r="J26" s="57">
        <f t="shared" si="8"/>
        <v>928136.21749999991</v>
      </c>
      <c r="K26" s="57">
        <f t="shared" si="8"/>
        <v>1951118.87</v>
      </c>
      <c r="L26" s="58">
        <f t="shared" si="8"/>
        <v>1136855.5999999999</v>
      </c>
    </row>
    <row r="27" spans="1:12" x14ac:dyDescent="0.25">
      <c r="A27" s="22"/>
      <c r="B27" s="23" t="s">
        <v>29</v>
      </c>
      <c r="C27" s="63">
        <v>1</v>
      </c>
      <c r="D27" s="64">
        <v>50</v>
      </c>
      <c r="E27" s="65">
        <v>1</v>
      </c>
      <c r="F27" s="65">
        <v>1</v>
      </c>
      <c r="G27" s="65">
        <v>1</v>
      </c>
      <c r="H27" s="66">
        <v>50</v>
      </c>
      <c r="I27" s="65">
        <v>50</v>
      </c>
      <c r="J27" s="65">
        <v>1</v>
      </c>
      <c r="K27" s="65">
        <v>1</v>
      </c>
      <c r="L27" s="66">
        <v>50</v>
      </c>
    </row>
    <row r="28" spans="1:12" x14ac:dyDescent="0.25">
      <c r="A28" s="22"/>
      <c r="B28" s="23" t="s">
        <v>30</v>
      </c>
      <c r="C28" s="24">
        <f>C26/C27</f>
        <v>9691773.5</v>
      </c>
      <c r="D28" s="67">
        <f>D26/D27</f>
        <v>202081.17400000003</v>
      </c>
      <c r="E28" s="68">
        <f t="shared" ref="E28:L28" si="9">E26/E27</f>
        <v>920405.87000000011</v>
      </c>
      <c r="F28" s="68">
        <f t="shared" si="9"/>
        <v>1920197.4800000002</v>
      </c>
      <c r="G28" s="68">
        <f t="shared" si="9"/>
        <v>4924725.875</v>
      </c>
      <c r="H28" s="69">
        <f t="shared" si="9"/>
        <v>28921.39</v>
      </c>
      <c r="I28" s="68">
        <f t="shared" si="9"/>
        <v>39228.519999999997</v>
      </c>
      <c r="J28" s="68">
        <f t="shared" si="9"/>
        <v>928136.21749999991</v>
      </c>
      <c r="K28" s="68">
        <f t="shared" si="9"/>
        <v>1951118.87</v>
      </c>
      <c r="L28" s="69">
        <f t="shared" si="9"/>
        <v>22737.111999999997</v>
      </c>
    </row>
    <row r="29" spans="1:12" x14ac:dyDescent="0.25">
      <c r="A29" s="22"/>
      <c r="B29" s="23" t="s">
        <v>25</v>
      </c>
      <c r="C29" s="33"/>
      <c r="D29" s="54"/>
      <c r="E29" s="35">
        <v>0.9</v>
      </c>
      <c r="F29" s="35">
        <v>0.8</v>
      </c>
      <c r="G29" s="35">
        <v>0.5</v>
      </c>
      <c r="H29" s="55"/>
      <c r="I29" s="35"/>
      <c r="J29" s="35">
        <v>0.1</v>
      </c>
      <c r="K29" s="35">
        <v>0.1</v>
      </c>
      <c r="L29" s="55"/>
    </row>
    <row r="30" spans="1:12" x14ac:dyDescent="0.25">
      <c r="A30" s="22"/>
      <c r="B30" s="23" t="s">
        <v>26</v>
      </c>
      <c r="C30" s="24"/>
      <c r="D30" s="56"/>
      <c r="E30" s="70">
        <f>E22*E29</f>
        <v>9183652.8300000019</v>
      </c>
      <c r="F30" s="70">
        <f>F22*F29</f>
        <v>8080789.9200000009</v>
      </c>
      <c r="G30" s="70">
        <f>G22*G29</f>
        <v>5024725.875</v>
      </c>
      <c r="H30" s="71"/>
      <c r="I30" s="70"/>
      <c r="J30" s="70">
        <f>J22*J29</f>
        <v>1028136.2174999999</v>
      </c>
      <c r="K30" s="70">
        <f>K22*K29</f>
        <v>1025559.4350000001</v>
      </c>
      <c r="L30" s="71"/>
    </row>
    <row r="31" spans="1:12" x14ac:dyDescent="0.25">
      <c r="A31" s="22"/>
      <c r="B31" s="23" t="s">
        <v>29</v>
      </c>
      <c r="C31" s="45"/>
      <c r="D31" s="46"/>
      <c r="E31" s="65">
        <v>50</v>
      </c>
      <c r="F31" s="65">
        <v>50</v>
      </c>
      <c r="G31" s="65">
        <v>50</v>
      </c>
      <c r="H31" s="66"/>
      <c r="I31" s="65"/>
      <c r="J31" s="65">
        <v>49</v>
      </c>
      <c r="K31" s="65">
        <v>49</v>
      </c>
      <c r="L31" s="66"/>
    </row>
    <row r="32" spans="1:12" x14ac:dyDescent="0.25">
      <c r="A32" s="22"/>
      <c r="B32" s="23" t="s">
        <v>30</v>
      </c>
      <c r="C32" s="24"/>
      <c r="D32" s="67"/>
      <c r="E32" s="70">
        <f>E30/E31</f>
        <v>183673.05660000004</v>
      </c>
      <c r="F32" s="70">
        <f>F30/F31</f>
        <v>161615.79840000003</v>
      </c>
      <c r="G32" s="70">
        <f>G30/G31</f>
        <v>100494.5175</v>
      </c>
      <c r="H32" s="71"/>
      <c r="I32" s="70"/>
      <c r="J32" s="70">
        <f>J30/J31</f>
        <v>20982.371785714284</v>
      </c>
      <c r="K32" s="70">
        <f>K30/K31</f>
        <v>20929.784387755102</v>
      </c>
      <c r="L32" s="71"/>
    </row>
    <row r="33" spans="1:12" x14ac:dyDescent="0.25">
      <c r="A33" s="22"/>
      <c r="B33" s="23" t="s">
        <v>31</v>
      </c>
      <c r="C33" s="24"/>
      <c r="D33" s="67"/>
      <c r="E33" s="35"/>
      <c r="F33" s="35"/>
      <c r="G33" s="35"/>
      <c r="H33" s="55">
        <v>0.85</v>
      </c>
      <c r="I33" s="35">
        <v>0.8</v>
      </c>
      <c r="J33" s="35">
        <v>0.8</v>
      </c>
      <c r="K33" s="35">
        <v>0.7</v>
      </c>
      <c r="L33" s="55">
        <v>0.88</v>
      </c>
    </row>
    <row r="34" spans="1:12" x14ac:dyDescent="0.25">
      <c r="A34" s="22"/>
      <c r="B34" s="23" t="s">
        <v>32</v>
      </c>
      <c r="C34" s="24"/>
      <c r="D34" s="56"/>
      <c r="E34" s="72"/>
      <c r="F34" s="72"/>
      <c r="G34" s="72"/>
      <c r="H34" s="73">
        <f>H22*H33</f>
        <v>8761060.5</v>
      </c>
      <c r="I34" s="72">
        <f>I22*I33</f>
        <v>8245704</v>
      </c>
      <c r="J34" s="72">
        <f>J22*J33</f>
        <v>8225089.7399999993</v>
      </c>
      <c r="K34" s="72">
        <f>K22*K33</f>
        <v>7178916.044999999</v>
      </c>
      <c r="L34" s="73">
        <f>L22*L33</f>
        <v>9070274.4000000004</v>
      </c>
    </row>
    <row r="35" spans="1:12" x14ac:dyDescent="0.25">
      <c r="A35" s="22"/>
      <c r="B35" s="23" t="s">
        <v>33</v>
      </c>
      <c r="C35" s="74">
        <v>50000</v>
      </c>
      <c r="D35" s="46"/>
      <c r="E35" s="47"/>
      <c r="F35" s="47"/>
      <c r="G35" s="47"/>
      <c r="H35" s="48"/>
      <c r="I35" s="47"/>
      <c r="J35" s="47"/>
      <c r="K35" s="47"/>
      <c r="L35" s="48"/>
    </row>
    <row r="36" spans="1:12" x14ac:dyDescent="0.25">
      <c r="A36" s="19"/>
      <c r="B36" s="75"/>
      <c r="C36" s="76"/>
      <c r="D36" s="77"/>
      <c r="E36" s="78"/>
      <c r="F36" s="78"/>
      <c r="G36" s="78"/>
      <c r="H36" s="79"/>
      <c r="I36" s="78"/>
      <c r="J36" s="78"/>
      <c r="K36" s="78"/>
      <c r="L36" s="79"/>
    </row>
    <row r="37" spans="1:12" x14ac:dyDescent="0.25">
      <c r="A37" s="80">
        <v>0</v>
      </c>
      <c r="B37" s="81">
        <f t="shared" ref="B37:B88" ca="1" si="10">EDATE(NOW(),A37)</f>
        <v>44386</v>
      </c>
      <c r="C37" s="74">
        <f t="shared" ref="C37:L37" si="11">C25</f>
        <v>100000</v>
      </c>
      <c r="D37" s="38">
        <f t="shared" si="11"/>
        <v>100000</v>
      </c>
      <c r="E37" s="42">
        <f t="shared" si="11"/>
        <v>100000</v>
      </c>
      <c r="F37" s="42">
        <f t="shared" si="11"/>
        <v>100000</v>
      </c>
      <c r="G37" s="42">
        <f t="shared" si="11"/>
        <v>100000</v>
      </c>
      <c r="H37" s="43">
        <f t="shared" si="11"/>
        <v>100000</v>
      </c>
      <c r="I37" s="42">
        <f t="shared" si="11"/>
        <v>100000</v>
      </c>
      <c r="J37" s="42">
        <f t="shared" si="11"/>
        <v>100000</v>
      </c>
      <c r="K37" s="42">
        <f t="shared" si="11"/>
        <v>100000</v>
      </c>
      <c r="L37" s="43">
        <f t="shared" si="11"/>
        <v>100000</v>
      </c>
    </row>
    <row r="38" spans="1:12" x14ac:dyDescent="0.25">
      <c r="A38" s="80">
        <v>1</v>
      </c>
      <c r="B38" s="81">
        <f t="shared" ca="1" si="10"/>
        <v>44417</v>
      </c>
      <c r="C38" s="74">
        <f>C28-C35</f>
        <v>9641773.5</v>
      </c>
      <c r="D38" s="38">
        <f t="shared" ref="D38:L38" si="12">D28</f>
        <v>202081.17400000003</v>
      </c>
      <c r="E38" s="42">
        <f t="shared" si="12"/>
        <v>920405.87000000011</v>
      </c>
      <c r="F38" s="42">
        <f t="shared" si="12"/>
        <v>1920197.4800000002</v>
      </c>
      <c r="G38" s="42">
        <f t="shared" si="12"/>
        <v>4924725.875</v>
      </c>
      <c r="H38" s="43">
        <f t="shared" si="12"/>
        <v>28921.39</v>
      </c>
      <c r="I38" s="42">
        <f t="shared" si="12"/>
        <v>39228.519999999997</v>
      </c>
      <c r="J38" s="42">
        <f t="shared" si="12"/>
        <v>928136.21749999991</v>
      </c>
      <c r="K38" s="42">
        <f t="shared" si="12"/>
        <v>1951118.87</v>
      </c>
      <c r="L38" s="43">
        <f t="shared" si="12"/>
        <v>22737.111999999997</v>
      </c>
    </row>
    <row r="39" spans="1:12" x14ac:dyDescent="0.25">
      <c r="A39" s="80">
        <v>2</v>
      </c>
      <c r="B39" s="81">
        <f t="shared" ca="1" si="10"/>
        <v>44448</v>
      </c>
      <c r="C39" s="24"/>
      <c r="D39" s="38">
        <f>D38</f>
        <v>202081.17400000003</v>
      </c>
      <c r="E39" s="42">
        <f>E32</f>
        <v>183673.05660000004</v>
      </c>
      <c r="F39" s="42">
        <f>F32</f>
        <v>161615.79840000003</v>
      </c>
      <c r="G39" s="42">
        <f>G32</f>
        <v>100494.5175</v>
      </c>
      <c r="H39" s="43">
        <f t="shared" ref="H39:K54" si="13">H38</f>
        <v>28921.39</v>
      </c>
      <c r="I39" s="42">
        <f t="shared" si="13"/>
        <v>39228.519999999997</v>
      </c>
      <c r="J39" s="42">
        <f>J32</f>
        <v>20982.371785714284</v>
      </c>
      <c r="K39" s="42">
        <f>K32</f>
        <v>20929.784387755102</v>
      </c>
      <c r="L39" s="43">
        <f t="shared" ref="L39:L87" si="14">L38</f>
        <v>22737.111999999997</v>
      </c>
    </row>
    <row r="40" spans="1:12" x14ac:dyDescent="0.25">
      <c r="A40" s="80">
        <v>3</v>
      </c>
      <c r="B40" s="81">
        <f t="shared" ca="1" si="10"/>
        <v>44478</v>
      </c>
      <c r="C40" s="45"/>
      <c r="D40" s="82">
        <f>D39</f>
        <v>202081.17400000003</v>
      </c>
      <c r="E40" s="42">
        <f t="shared" ref="E40:G42" si="15">E39</f>
        <v>183673.05660000004</v>
      </c>
      <c r="F40" s="42">
        <f t="shared" si="15"/>
        <v>161615.79840000003</v>
      </c>
      <c r="G40" s="42">
        <f t="shared" si="15"/>
        <v>100494.5175</v>
      </c>
      <c r="H40" s="43">
        <f t="shared" si="13"/>
        <v>28921.39</v>
      </c>
      <c r="I40" s="42">
        <f t="shared" si="13"/>
        <v>39228.519999999997</v>
      </c>
      <c r="J40" s="42">
        <f t="shared" si="13"/>
        <v>20982.371785714284</v>
      </c>
      <c r="K40" s="42">
        <f t="shared" si="13"/>
        <v>20929.784387755102</v>
      </c>
      <c r="L40" s="43">
        <f t="shared" si="14"/>
        <v>22737.111999999997</v>
      </c>
    </row>
    <row r="41" spans="1:12" x14ac:dyDescent="0.25">
      <c r="A41" s="80">
        <v>4</v>
      </c>
      <c r="B41" s="81">
        <f t="shared" ca="1" si="10"/>
        <v>44509</v>
      </c>
      <c r="C41" s="83"/>
      <c r="D41" s="38">
        <f>D40</f>
        <v>202081.17400000003</v>
      </c>
      <c r="E41" s="42">
        <f t="shared" si="15"/>
        <v>183673.05660000004</v>
      </c>
      <c r="F41" s="42">
        <f t="shared" si="15"/>
        <v>161615.79840000003</v>
      </c>
      <c r="G41" s="42">
        <f t="shared" si="15"/>
        <v>100494.5175</v>
      </c>
      <c r="H41" s="43">
        <f t="shared" si="13"/>
        <v>28921.39</v>
      </c>
      <c r="I41" s="42">
        <f t="shared" si="13"/>
        <v>39228.519999999997</v>
      </c>
      <c r="J41" s="42">
        <f t="shared" si="13"/>
        <v>20982.371785714284</v>
      </c>
      <c r="K41" s="42">
        <f t="shared" si="13"/>
        <v>20929.784387755102</v>
      </c>
      <c r="L41" s="43">
        <f t="shared" si="14"/>
        <v>22737.111999999997</v>
      </c>
    </row>
    <row r="42" spans="1:12" x14ac:dyDescent="0.25">
      <c r="A42" s="80">
        <v>5</v>
      </c>
      <c r="B42" s="81">
        <f t="shared" ca="1" si="10"/>
        <v>44539</v>
      </c>
      <c r="C42" s="83"/>
      <c r="D42" s="38">
        <f>D41</f>
        <v>202081.17400000003</v>
      </c>
      <c r="E42" s="42">
        <f t="shared" si="15"/>
        <v>183673.05660000004</v>
      </c>
      <c r="F42" s="42">
        <f t="shared" si="15"/>
        <v>161615.79840000003</v>
      </c>
      <c r="G42" s="42">
        <f t="shared" si="15"/>
        <v>100494.5175</v>
      </c>
      <c r="H42" s="43">
        <f t="shared" si="13"/>
        <v>28921.39</v>
      </c>
      <c r="I42" s="42">
        <f t="shared" si="13"/>
        <v>39228.519999999997</v>
      </c>
      <c r="J42" s="42">
        <f t="shared" si="13"/>
        <v>20982.371785714284</v>
      </c>
      <c r="K42" s="42">
        <f t="shared" si="13"/>
        <v>20929.784387755102</v>
      </c>
      <c r="L42" s="43">
        <f t="shared" si="14"/>
        <v>22737.111999999997</v>
      </c>
    </row>
    <row r="43" spans="1:12" x14ac:dyDescent="0.25">
      <c r="A43" s="80">
        <v>6</v>
      </c>
      <c r="B43" s="81">
        <f t="shared" ca="1" si="10"/>
        <v>44570</v>
      </c>
      <c r="C43" s="83"/>
      <c r="D43" s="38">
        <f t="shared" ref="D43:K58" si="16">D42</f>
        <v>202081.17400000003</v>
      </c>
      <c r="E43" s="42">
        <f t="shared" si="16"/>
        <v>183673.05660000004</v>
      </c>
      <c r="F43" s="42">
        <f t="shared" si="16"/>
        <v>161615.79840000003</v>
      </c>
      <c r="G43" s="42">
        <f t="shared" si="16"/>
        <v>100494.5175</v>
      </c>
      <c r="H43" s="43">
        <f t="shared" si="13"/>
        <v>28921.39</v>
      </c>
      <c r="I43" s="42">
        <f t="shared" si="13"/>
        <v>39228.519999999997</v>
      </c>
      <c r="J43" s="42">
        <f t="shared" si="13"/>
        <v>20982.371785714284</v>
      </c>
      <c r="K43" s="42">
        <f t="shared" si="13"/>
        <v>20929.784387755102</v>
      </c>
      <c r="L43" s="43">
        <f t="shared" si="14"/>
        <v>22737.111999999997</v>
      </c>
    </row>
    <row r="44" spans="1:12" x14ac:dyDescent="0.25">
      <c r="A44" s="80">
        <v>7</v>
      </c>
      <c r="B44" s="81">
        <f t="shared" ca="1" si="10"/>
        <v>44601</v>
      </c>
      <c r="C44" s="83"/>
      <c r="D44" s="38">
        <f t="shared" si="16"/>
        <v>202081.17400000003</v>
      </c>
      <c r="E44" s="42">
        <f t="shared" si="16"/>
        <v>183673.05660000004</v>
      </c>
      <c r="F44" s="42">
        <f t="shared" si="16"/>
        <v>161615.79840000003</v>
      </c>
      <c r="G44" s="42">
        <f t="shared" si="16"/>
        <v>100494.5175</v>
      </c>
      <c r="H44" s="43">
        <f t="shared" si="13"/>
        <v>28921.39</v>
      </c>
      <c r="I44" s="42">
        <f t="shared" si="13"/>
        <v>39228.519999999997</v>
      </c>
      <c r="J44" s="42">
        <f t="shared" si="13"/>
        <v>20982.371785714284</v>
      </c>
      <c r="K44" s="42">
        <f t="shared" si="13"/>
        <v>20929.784387755102</v>
      </c>
      <c r="L44" s="43">
        <f t="shared" si="14"/>
        <v>22737.111999999997</v>
      </c>
    </row>
    <row r="45" spans="1:12" x14ac:dyDescent="0.25">
      <c r="A45" s="80">
        <v>8</v>
      </c>
      <c r="B45" s="81">
        <f t="shared" ca="1" si="10"/>
        <v>44629</v>
      </c>
      <c r="C45" s="83"/>
      <c r="D45" s="38">
        <f t="shared" si="16"/>
        <v>202081.17400000003</v>
      </c>
      <c r="E45" s="42">
        <f t="shared" si="16"/>
        <v>183673.05660000004</v>
      </c>
      <c r="F45" s="42">
        <f t="shared" si="16"/>
        <v>161615.79840000003</v>
      </c>
      <c r="G45" s="42">
        <f t="shared" si="16"/>
        <v>100494.5175</v>
      </c>
      <c r="H45" s="43">
        <f t="shared" si="13"/>
        <v>28921.39</v>
      </c>
      <c r="I45" s="42">
        <f t="shared" si="13"/>
        <v>39228.519999999997</v>
      </c>
      <c r="J45" s="42">
        <f t="shared" si="13"/>
        <v>20982.371785714284</v>
      </c>
      <c r="K45" s="42">
        <f t="shared" si="13"/>
        <v>20929.784387755102</v>
      </c>
      <c r="L45" s="43">
        <f t="shared" si="14"/>
        <v>22737.111999999997</v>
      </c>
    </row>
    <row r="46" spans="1:12" x14ac:dyDescent="0.25">
      <c r="A46" s="80">
        <v>9</v>
      </c>
      <c r="B46" s="81">
        <f t="shared" ca="1" si="10"/>
        <v>44660</v>
      </c>
      <c r="C46" s="83"/>
      <c r="D46" s="38">
        <f t="shared" si="16"/>
        <v>202081.17400000003</v>
      </c>
      <c r="E46" s="42">
        <f t="shared" si="16"/>
        <v>183673.05660000004</v>
      </c>
      <c r="F46" s="42">
        <f t="shared" si="16"/>
        <v>161615.79840000003</v>
      </c>
      <c r="G46" s="42">
        <f t="shared" si="16"/>
        <v>100494.5175</v>
      </c>
      <c r="H46" s="43">
        <f t="shared" si="13"/>
        <v>28921.39</v>
      </c>
      <c r="I46" s="42">
        <f t="shared" si="13"/>
        <v>39228.519999999997</v>
      </c>
      <c r="J46" s="42">
        <f t="shared" si="13"/>
        <v>20982.371785714284</v>
      </c>
      <c r="K46" s="42">
        <f t="shared" si="13"/>
        <v>20929.784387755102</v>
      </c>
      <c r="L46" s="43">
        <f t="shared" si="14"/>
        <v>22737.111999999997</v>
      </c>
    </row>
    <row r="47" spans="1:12" x14ac:dyDescent="0.25">
      <c r="A47" s="80">
        <v>10</v>
      </c>
      <c r="B47" s="81">
        <f t="shared" ca="1" si="10"/>
        <v>44690</v>
      </c>
      <c r="C47" s="83"/>
      <c r="D47" s="38">
        <f t="shared" si="16"/>
        <v>202081.17400000003</v>
      </c>
      <c r="E47" s="42">
        <f t="shared" si="16"/>
        <v>183673.05660000004</v>
      </c>
      <c r="F47" s="42">
        <f t="shared" si="16"/>
        <v>161615.79840000003</v>
      </c>
      <c r="G47" s="42">
        <f t="shared" si="16"/>
        <v>100494.5175</v>
      </c>
      <c r="H47" s="43">
        <f t="shared" si="13"/>
        <v>28921.39</v>
      </c>
      <c r="I47" s="42">
        <f t="shared" si="13"/>
        <v>39228.519999999997</v>
      </c>
      <c r="J47" s="42">
        <f t="shared" si="13"/>
        <v>20982.371785714284</v>
      </c>
      <c r="K47" s="42">
        <f t="shared" si="13"/>
        <v>20929.784387755102</v>
      </c>
      <c r="L47" s="43">
        <f t="shared" si="14"/>
        <v>22737.111999999997</v>
      </c>
    </row>
    <row r="48" spans="1:12" x14ac:dyDescent="0.25">
      <c r="A48" s="80">
        <v>11</v>
      </c>
      <c r="B48" s="81">
        <f t="shared" ca="1" si="10"/>
        <v>44721</v>
      </c>
      <c r="C48" s="83"/>
      <c r="D48" s="38">
        <f t="shared" si="16"/>
        <v>202081.17400000003</v>
      </c>
      <c r="E48" s="42">
        <f t="shared" si="16"/>
        <v>183673.05660000004</v>
      </c>
      <c r="F48" s="42">
        <f t="shared" si="16"/>
        <v>161615.79840000003</v>
      </c>
      <c r="G48" s="42">
        <f t="shared" si="16"/>
        <v>100494.5175</v>
      </c>
      <c r="H48" s="43">
        <f t="shared" si="13"/>
        <v>28921.39</v>
      </c>
      <c r="I48" s="42">
        <f t="shared" si="13"/>
        <v>39228.519999999997</v>
      </c>
      <c r="J48" s="42">
        <f t="shared" si="13"/>
        <v>20982.371785714284</v>
      </c>
      <c r="K48" s="42">
        <f t="shared" si="13"/>
        <v>20929.784387755102</v>
      </c>
      <c r="L48" s="43">
        <f t="shared" si="14"/>
        <v>22737.111999999997</v>
      </c>
    </row>
    <row r="49" spans="1:12" x14ac:dyDescent="0.25">
      <c r="A49" s="80">
        <v>12</v>
      </c>
      <c r="B49" s="81">
        <f t="shared" ca="1" si="10"/>
        <v>44751</v>
      </c>
      <c r="C49" s="83"/>
      <c r="D49" s="38">
        <f t="shared" si="16"/>
        <v>202081.17400000003</v>
      </c>
      <c r="E49" s="42">
        <f t="shared" si="16"/>
        <v>183673.05660000004</v>
      </c>
      <c r="F49" s="42">
        <f t="shared" si="16"/>
        <v>161615.79840000003</v>
      </c>
      <c r="G49" s="42">
        <f t="shared" si="16"/>
        <v>100494.5175</v>
      </c>
      <c r="H49" s="43">
        <f t="shared" si="13"/>
        <v>28921.39</v>
      </c>
      <c r="I49" s="42">
        <f t="shared" si="13"/>
        <v>39228.519999999997</v>
      </c>
      <c r="J49" s="42">
        <f t="shared" si="13"/>
        <v>20982.371785714284</v>
      </c>
      <c r="K49" s="42">
        <f t="shared" si="13"/>
        <v>20929.784387755102</v>
      </c>
      <c r="L49" s="43">
        <f t="shared" si="14"/>
        <v>22737.111999999997</v>
      </c>
    </row>
    <row r="50" spans="1:12" x14ac:dyDescent="0.25">
      <c r="A50" s="80">
        <v>13</v>
      </c>
      <c r="B50" s="81">
        <f t="shared" ca="1" si="10"/>
        <v>44782</v>
      </c>
      <c r="C50" s="83"/>
      <c r="D50" s="38">
        <f t="shared" si="16"/>
        <v>202081.17400000003</v>
      </c>
      <c r="E50" s="42">
        <f t="shared" si="16"/>
        <v>183673.05660000004</v>
      </c>
      <c r="F50" s="42">
        <f t="shared" si="16"/>
        <v>161615.79840000003</v>
      </c>
      <c r="G50" s="42">
        <f t="shared" si="16"/>
        <v>100494.5175</v>
      </c>
      <c r="H50" s="43">
        <f t="shared" si="13"/>
        <v>28921.39</v>
      </c>
      <c r="I50" s="42">
        <f t="shared" si="13"/>
        <v>39228.519999999997</v>
      </c>
      <c r="J50" s="42">
        <f t="shared" si="13"/>
        <v>20982.371785714284</v>
      </c>
      <c r="K50" s="42">
        <f t="shared" si="13"/>
        <v>20929.784387755102</v>
      </c>
      <c r="L50" s="43">
        <f t="shared" si="14"/>
        <v>22737.111999999997</v>
      </c>
    </row>
    <row r="51" spans="1:12" x14ac:dyDescent="0.25">
      <c r="A51" s="80">
        <v>14</v>
      </c>
      <c r="B51" s="81">
        <f t="shared" ca="1" si="10"/>
        <v>44813</v>
      </c>
      <c r="C51" s="83"/>
      <c r="D51" s="38">
        <f t="shared" si="16"/>
        <v>202081.17400000003</v>
      </c>
      <c r="E51" s="42">
        <f t="shared" si="16"/>
        <v>183673.05660000004</v>
      </c>
      <c r="F51" s="42">
        <f t="shared" si="16"/>
        <v>161615.79840000003</v>
      </c>
      <c r="G51" s="42">
        <f t="shared" si="16"/>
        <v>100494.5175</v>
      </c>
      <c r="H51" s="43">
        <f t="shared" si="13"/>
        <v>28921.39</v>
      </c>
      <c r="I51" s="42">
        <f t="shared" si="13"/>
        <v>39228.519999999997</v>
      </c>
      <c r="J51" s="42">
        <f t="shared" si="13"/>
        <v>20982.371785714284</v>
      </c>
      <c r="K51" s="42">
        <f t="shared" si="13"/>
        <v>20929.784387755102</v>
      </c>
      <c r="L51" s="43">
        <f t="shared" si="14"/>
        <v>22737.111999999997</v>
      </c>
    </row>
    <row r="52" spans="1:12" x14ac:dyDescent="0.25">
      <c r="A52" s="80">
        <v>15</v>
      </c>
      <c r="B52" s="81">
        <f t="shared" ca="1" si="10"/>
        <v>44843</v>
      </c>
      <c r="C52" s="83"/>
      <c r="D52" s="38">
        <f t="shared" si="16"/>
        <v>202081.17400000003</v>
      </c>
      <c r="E52" s="42">
        <f t="shared" si="16"/>
        <v>183673.05660000004</v>
      </c>
      <c r="F52" s="42">
        <f t="shared" si="16"/>
        <v>161615.79840000003</v>
      </c>
      <c r="G52" s="42">
        <f t="shared" si="16"/>
        <v>100494.5175</v>
      </c>
      <c r="H52" s="43">
        <f t="shared" si="13"/>
        <v>28921.39</v>
      </c>
      <c r="I52" s="42">
        <f t="shared" si="13"/>
        <v>39228.519999999997</v>
      </c>
      <c r="J52" s="42">
        <f t="shared" si="13"/>
        <v>20982.371785714284</v>
      </c>
      <c r="K52" s="42">
        <f t="shared" si="13"/>
        <v>20929.784387755102</v>
      </c>
      <c r="L52" s="43">
        <f t="shared" si="14"/>
        <v>22737.111999999997</v>
      </c>
    </row>
    <row r="53" spans="1:12" x14ac:dyDescent="0.25">
      <c r="A53" s="80">
        <v>16</v>
      </c>
      <c r="B53" s="81">
        <f t="shared" ca="1" si="10"/>
        <v>44874</v>
      </c>
      <c r="C53" s="83"/>
      <c r="D53" s="38">
        <f t="shared" si="16"/>
        <v>202081.17400000003</v>
      </c>
      <c r="E53" s="42">
        <f t="shared" si="16"/>
        <v>183673.05660000004</v>
      </c>
      <c r="F53" s="42">
        <f t="shared" si="16"/>
        <v>161615.79840000003</v>
      </c>
      <c r="G53" s="42">
        <f t="shared" si="16"/>
        <v>100494.5175</v>
      </c>
      <c r="H53" s="43">
        <f t="shared" si="13"/>
        <v>28921.39</v>
      </c>
      <c r="I53" s="42">
        <f t="shared" si="13"/>
        <v>39228.519999999997</v>
      </c>
      <c r="J53" s="42">
        <f t="shared" si="13"/>
        <v>20982.371785714284</v>
      </c>
      <c r="K53" s="42">
        <f t="shared" si="13"/>
        <v>20929.784387755102</v>
      </c>
      <c r="L53" s="43">
        <f t="shared" si="14"/>
        <v>22737.111999999997</v>
      </c>
    </row>
    <row r="54" spans="1:12" x14ac:dyDescent="0.25">
      <c r="A54" s="80">
        <v>17</v>
      </c>
      <c r="B54" s="81">
        <f t="shared" ca="1" si="10"/>
        <v>44904</v>
      </c>
      <c r="C54" s="83"/>
      <c r="D54" s="38">
        <f>D52</f>
        <v>202081.17400000003</v>
      </c>
      <c r="E54" s="42">
        <f t="shared" si="16"/>
        <v>183673.05660000004</v>
      </c>
      <c r="F54" s="42">
        <f t="shared" si="16"/>
        <v>161615.79840000003</v>
      </c>
      <c r="G54" s="42">
        <f t="shared" si="16"/>
        <v>100494.5175</v>
      </c>
      <c r="H54" s="43">
        <f t="shared" si="13"/>
        <v>28921.39</v>
      </c>
      <c r="I54" s="42">
        <f t="shared" si="13"/>
        <v>39228.519999999997</v>
      </c>
      <c r="J54" s="42">
        <f t="shared" si="13"/>
        <v>20982.371785714284</v>
      </c>
      <c r="K54" s="42">
        <f t="shared" si="13"/>
        <v>20929.784387755102</v>
      </c>
      <c r="L54" s="43">
        <f t="shared" si="14"/>
        <v>22737.111999999997</v>
      </c>
    </row>
    <row r="55" spans="1:12" x14ac:dyDescent="0.25">
      <c r="A55" s="80">
        <v>18</v>
      </c>
      <c r="B55" s="81">
        <f t="shared" ca="1" si="10"/>
        <v>44935</v>
      </c>
      <c r="C55" s="83"/>
      <c r="D55" s="38">
        <f>D53</f>
        <v>202081.17400000003</v>
      </c>
      <c r="E55" s="42">
        <f t="shared" si="16"/>
        <v>183673.05660000004</v>
      </c>
      <c r="F55" s="42">
        <f t="shared" si="16"/>
        <v>161615.79840000003</v>
      </c>
      <c r="G55" s="42">
        <f t="shared" si="16"/>
        <v>100494.5175</v>
      </c>
      <c r="H55" s="43">
        <f t="shared" si="16"/>
        <v>28921.39</v>
      </c>
      <c r="I55" s="42">
        <f t="shared" si="16"/>
        <v>39228.519999999997</v>
      </c>
      <c r="J55" s="42">
        <f t="shared" si="16"/>
        <v>20982.371785714284</v>
      </c>
      <c r="K55" s="42">
        <f t="shared" si="16"/>
        <v>20929.784387755102</v>
      </c>
      <c r="L55" s="43">
        <f t="shared" si="14"/>
        <v>22737.111999999997</v>
      </c>
    </row>
    <row r="56" spans="1:12" x14ac:dyDescent="0.25">
      <c r="A56" s="80">
        <v>19</v>
      </c>
      <c r="B56" s="81">
        <f t="shared" ca="1" si="10"/>
        <v>44966</v>
      </c>
      <c r="C56" s="83"/>
      <c r="D56" s="38">
        <f>D54</f>
        <v>202081.17400000003</v>
      </c>
      <c r="E56" s="42">
        <f t="shared" si="16"/>
        <v>183673.05660000004</v>
      </c>
      <c r="F56" s="42">
        <f t="shared" si="16"/>
        <v>161615.79840000003</v>
      </c>
      <c r="G56" s="42">
        <f t="shared" si="16"/>
        <v>100494.5175</v>
      </c>
      <c r="H56" s="43">
        <f t="shared" si="16"/>
        <v>28921.39</v>
      </c>
      <c r="I56" s="42">
        <f t="shared" si="16"/>
        <v>39228.519999999997</v>
      </c>
      <c r="J56" s="42">
        <f t="shared" si="16"/>
        <v>20982.371785714284</v>
      </c>
      <c r="K56" s="42">
        <f t="shared" si="16"/>
        <v>20929.784387755102</v>
      </c>
      <c r="L56" s="43">
        <f t="shared" si="14"/>
        <v>22737.111999999997</v>
      </c>
    </row>
    <row r="57" spans="1:12" x14ac:dyDescent="0.25">
      <c r="A57" s="80">
        <v>20</v>
      </c>
      <c r="B57" s="81">
        <f t="shared" ca="1" si="10"/>
        <v>44994</v>
      </c>
      <c r="C57" s="83"/>
      <c r="D57" s="38">
        <f t="shared" ref="D57:K61" si="17">D56</f>
        <v>202081.17400000003</v>
      </c>
      <c r="E57" s="42">
        <f t="shared" si="16"/>
        <v>183673.05660000004</v>
      </c>
      <c r="F57" s="42">
        <f t="shared" si="16"/>
        <v>161615.79840000003</v>
      </c>
      <c r="G57" s="42">
        <f t="shared" si="16"/>
        <v>100494.5175</v>
      </c>
      <c r="H57" s="43">
        <f t="shared" si="16"/>
        <v>28921.39</v>
      </c>
      <c r="I57" s="42">
        <f t="shared" si="16"/>
        <v>39228.519999999997</v>
      </c>
      <c r="J57" s="42">
        <f t="shared" si="16"/>
        <v>20982.371785714284</v>
      </c>
      <c r="K57" s="42">
        <f t="shared" si="16"/>
        <v>20929.784387755102</v>
      </c>
      <c r="L57" s="43">
        <f t="shared" si="14"/>
        <v>22737.111999999997</v>
      </c>
    </row>
    <row r="58" spans="1:12" x14ac:dyDescent="0.25">
      <c r="A58" s="80">
        <v>21</v>
      </c>
      <c r="B58" s="81">
        <f t="shared" ca="1" si="10"/>
        <v>45025</v>
      </c>
      <c r="C58" s="83"/>
      <c r="D58" s="38">
        <f t="shared" si="17"/>
        <v>202081.17400000003</v>
      </c>
      <c r="E58" s="42">
        <f t="shared" si="16"/>
        <v>183673.05660000004</v>
      </c>
      <c r="F58" s="42">
        <f t="shared" si="16"/>
        <v>161615.79840000003</v>
      </c>
      <c r="G58" s="42">
        <f t="shared" si="16"/>
        <v>100494.5175</v>
      </c>
      <c r="H58" s="43">
        <f t="shared" si="16"/>
        <v>28921.39</v>
      </c>
      <c r="I58" s="42">
        <f t="shared" si="16"/>
        <v>39228.519999999997</v>
      </c>
      <c r="J58" s="42">
        <f t="shared" si="16"/>
        <v>20982.371785714284</v>
      </c>
      <c r="K58" s="42">
        <f t="shared" si="16"/>
        <v>20929.784387755102</v>
      </c>
      <c r="L58" s="43">
        <f t="shared" si="14"/>
        <v>22737.111999999997</v>
      </c>
    </row>
    <row r="59" spans="1:12" x14ac:dyDescent="0.25">
      <c r="A59" s="80">
        <v>22</v>
      </c>
      <c r="B59" s="81">
        <f t="shared" ca="1" si="10"/>
        <v>45055</v>
      </c>
      <c r="C59" s="83"/>
      <c r="D59" s="38">
        <f t="shared" si="17"/>
        <v>202081.17400000003</v>
      </c>
      <c r="E59" s="42">
        <f t="shared" si="17"/>
        <v>183673.05660000004</v>
      </c>
      <c r="F59" s="42">
        <f t="shared" si="17"/>
        <v>161615.79840000003</v>
      </c>
      <c r="G59" s="42">
        <f t="shared" si="17"/>
        <v>100494.5175</v>
      </c>
      <c r="H59" s="43">
        <f t="shared" si="17"/>
        <v>28921.39</v>
      </c>
      <c r="I59" s="42">
        <f t="shared" si="17"/>
        <v>39228.519999999997</v>
      </c>
      <c r="J59" s="42">
        <f t="shared" si="17"/>
        <v>20982.371785714284</v>
      </c>
      <c r="K59" s="42">
        <f t="shared" si="17"/>
        <v>20929.784387755102</v>
      </c>
      <c r="L59" s="43">
        <f t="shared" si="14"/>
        <v>22737.111999999997</v>
      </c>
    </row>
    <row r="60" spans="1:12" x14ac:dyDescent="0.25">
      <c r="A60" s="80">
        <v>23</v>
      </c>
      <c r="B60" s="81">
        <f t="shared" ca="1" si="10"/>
        <v>45086</v>
      </c>
      <c r="C60" s="83"/>
      <c r="D60" s="38">
        <f t="shared" si="17"/>
        <v>202081.17400000003</v>
      </c>
      <c r="E60" s="42">
        <f t="shared" si="17"/>
        <v>183673.05660000004</v>
      </c>
      <c r="F60" s="42">
        <f t="shared" si="17"/>
        <v>161615.79840000003</v>
      </c>
      <c r="G60" s="42">
        <f t="shared" si="17"/>
        <v>100494.5175</v>
      </c>
      <c r="H60" s="43">
        <f t="shared" si="17"/>
        <v>28921.39</v>
      </c>
      <c r="I60" s="42">
        <f t="shared" si="17"/>
        <v>39228.519999999997</v>
      </c>
      <c r="J60" s="42">
        <f t="shared" si="17"/>
        <v>20982.371785714284</v>
      </c>
      <c r="K60" s="42">
        <f t="shared" si="17"/>
        <v>20929.784387755102</v>
      </c>
      <c r="L60" s="43">
        <f t="shared" si="14"/>
        <v>22737.111999999997</v>
      </c>
    </row>
    <row r="61" spans="1:12" x14ac:dyDescent="0.25">
      <c r="A61" s="80">
        <v>24</v>
      </c>
      <c r="B61" s="81">
        <f t="shared" ca="1" si="10"/>
        <v>45116</v>
      </c>
      <c r="C61" s="83"/>
      <c r="D61" s="38">
        <f>D60</f>
        <v>202081.17400000003</v>
      </c>
      <c r="E61" s="42">
        <f t="shared" si="17"/>
        <v>183673.05660000004</v>
      </c>
      <c r="F61" s="42">
        <f t="shared" si="17"/>
        <v>161615.79840000003</v>
      </c>
      <c r="G61" s="42">
        <f t="shared" si="17"/>
        <v>100494.5175</v>
      </c>
      <c r="H61" s="43">
        <f>H60</f>
        <v>28921.39</v>
      </c>
      <c r="I61" s="43">
        <f>I60</f>
        <v>39228.519999999997</v>
      </c>
      <c r="J61" s="43">
        <f>J60</f>
        <v>20982.371785714284</v>
      </c>
      <c r="K61" s="43">
        <f>K60</f>
        <v>20929.784387755102</v>
      </c>
      <c r="L61" s="43">
        <f t="shared" si="14"/>
        <v>22737.111999999997</v>
      </c>
    </row>
    <row r="62" spans="1:12" x14ac:dyDescent="0.25">
      <c r="A62" s="80">
        <v>25</v>
      </c>
      <c r="B62" s="81">
        <f t="shared" ca="1" si="10"/>
        <v>45147</v>
      </c>
      <c r="C62" s="83"/>
      <c r="D62" s="82">
        <f>D61</f>
        <v>202081.17400000003</v>
      </c>
      <c r="E62" s="42">
        <f>E61</f>
        <v>183673.05660000004</v>
      </c>
      <c r="F62" s="42">
        <f>F61</f>
        <v>161615.79840000003</v>
      </c>
      <c r="G62" s="42">
        <f>G55</f>
        <v>100494.5175</v>
      </c>
      <c r="H62" s="43">
        <f t="shared" ref="H62:K62" si="18">H61</f>
        <v>28921.39</v>
      </c>
      <c r="I62" s="42">
        <f t="shared" si="18"/>
        <v>39228.519999999997</v>
      </c>
      <c r="J62" s="42">
        <f t="shared" si="18"/>
        <v>20982.371785714284</v>
      </c>
      <c r="K62" s="42">
        <f t="shared" si="18"/>
        <v>20929.784387755102</v>
      </c>
      <c r="L62" s="43">
        <f t="shared" si="14"/>
        <v>22737.111999999997</v>
      </c>
    </row>
    <row r="63" spans="1:12" x14ac:dyDescent="0.25">
      <c r="A63" s="80">
        <v>26</v>
      </c>
      <c r="B63" s="81">
        <f t="shared" ca="1" si="10"/>
        <v>45178</v>
      </c>
      <c r="C63" s="83"/>
      <c r="D63" s="38">
        <f>D62</f>
        <v>202081.17400000003</v>
      </c>
      <c r="E63" s="42">
        <f t="shared" ref="E63:K63" si="19">E62</f>
        <v>183673.05660000004</v>
      </c>
      <c r="F63" s="42">
        <f t="shared" si="19"/>
        <v>161615.79840000003</v>
      </c>
      <c r="G63" s="42">
        <f t="shared" si="19"/>
        <v>100494.5175</v>
      </c>
      <c r="H63" s="43">
        <f t="shared" si="19"/>
        <v>28921.39</v>
      </c>
      <c r="I63" s="42">
        <f t="shared" si="19"/>
        <v>39228.519999999997</v>
      </c>
      <c r="J63" s="42">
        <f t="shared" si="19"/>
        <v>20982.371785714284</v>
      </c>
      <c r="K63" s="42">
        <f t="shared" si="19"/>
        <v>20929.784387755102</v>
      </c>
      <c r="L63" s="43">
        <f t="shared" si="14"/>
        <v>22737.111999999997</v>
      </c>
    </row>
    <row r="64" spans="1:12" x14ac:dyDescent="0.25">
      <c r="A64" s="80">
        <v>27</v>
      </c>
      <c r="B64" s="81">
        <f t="shared" ca="1" si="10"/>
        <v>45208</v>
      </c>
      <c r="C64" s="83"/>
      <c r="D64" s="38">
        <f>D63</f>
        <v>202081.17400000003</v>
      </c>
      <c r="E64" s="42">
        <f t="shared" ref="E64:K64" si="20">E63</f>
        <v>183673.05660000004</v>
      </c>
      <c r="F64" s="42">
        <f t="shared" si="20"/>
        <v>161615.79840000003</v>
      </c>
      <c r="G64" s="42">
        <f t="shared" si="20"/>
        <v>100494.5175</v>
      </c>
      <c r="H64" s="43">
        <f t="shared" si="20"/>
        <v>28921.39</v>
      </c>
      <c r="I64" s="42">
        <f t="shared" si="20"/>
        <v>39228.519999999997</v>
      </c>
      <c r="J64" s="42">
        <f t="shared" si="20"/>
        <v>20982.371785714284</v>
      </c>
      <c r="K64" s="42">
        <f t="shared" si="20"/>
        <v>20929.784387755102</v>
      </c>
      <c r="L64" s="43">
        <f t="shared" si="14"/>
        <v>22737.111999999997</v>
      </c>
    </row>
    <row r="65" spans="1:12" x14ac:dyDescent="0.25">
      <c r="A65" s="80">
        <v>28</v>
      </c>
      <c r="B65" s="81">
        <f t="shared" ca="1" si="10"/>
        <v>45239</v>
      </c>
      <c r="C65" s="83"/>
      <c r="D65" s="38">
        <f t="shared" ref="D65:K65" si="21">D64</f>
        <v>202081.17400000003</v>
      </c>
      <c r="E65" s="42">
        <f t="shared" si="21"/>
        <v>183673.05660000004</v>
      </c>
      <c r="F65" s="42">
        <f t="shared" si="21"/>
        <v>161615.79840000003</v>
      </c>
      <c r="G65" s="42">
        <f t="shared" si="21"/>
        <v>100494.5175</v>
      </c>
      <c r="H65" s="43">
        <f t="shared" si="21"/>
        <v>28921.39</v>
      </c>
      <c r="I65" s="42">
        <f t="shared" si="21"/>
        <v>39228.519999999997</v>
      </c>
      <c r="J65" s="42">
        <f t="shared" si="21"/>
        <v>20982.371785714284</v>
      </c>
      <c r="K65" s="42">
        <f t="shared" si="21"/>
        <v>20929.784387755102</v>
      </c>
      <c r="L65" s="43">
        <f t="shared" si="14"/>
        <v>22737.111999999997</v>
      </c>
    </row>
    <row r="66" spans="1:12" x14ac:dyDescent="0.25">
      <c r="A66" s="80">
        <v>29</v>
      </c>
      <c r="B66" s="81">
        <f t="shared" ca="1" si="10"/>
        <v>45269</v>
      </c>
      <c r="C66" s="83"/>
      <c r="D66" s="38">
        <f t="shared" ref="D66:K66" si="22">D65</f>
        <v>202081.17400000003</v>
      </c>
      <c r="E66" s="42">
        <f t="shared" si="22"/>
        <v>183673.05660000004</v>
      </c>
      <c r="F66" s="42">
        <f t="shared" si="22"/>
        <v>161615.79840000003</v>
      </c>
      <c r="G66" s="42">
        <f t="shared" si="22"/>
        <v>100494.5175</v>
      </c>
      <c r="H66" s="43">
        <f t="shared" si="22"/>
        <v>28921.39</v>
      </c>
      <c r="I66" s="42">
        <f t="shared" si="22"/>
        <v>39228.519999999997</v>
      </c>
      <c r="J66" s="42">
        <f t="shared" si="22"/>
        <v>20982.371785714284</v>
      </c>
      <c r="K66" s="42">
        <f t="shared" si="22"/>
        <v>20929.784387755102</v>
      </c>
      <c r="L66" s="43">
        <f t="shared" si="14"/>
        <v>22737.111999999997</v>
      </c>
    </row>
    <row r="67" spans="1:12" x14ac:dyDescent="0.25">
      <c r="A67" s="80">
        <v>30</v>
      </c>
      <c r="B67" s="81">
        <f t="shared" ca="1" si="10"/>
        <v>45300</v>
      </c>
      <c r="C67" s="83"/>
      <c r="D67" s="38">
        <f t="shared" ref="D67:K67" si="23">D66</f>
        <v>202081.17400000003</v>
      </c>
      <c r="E67" s="42">
        <f t="shared" si="23"/>
        <v>183673.05660000004</v>
      </c>
      <c r="F67" s="42">
        <f t="shared" si="23"/>
        <v>161615.79840000003</v>
      </c>
      <c r="G67" s="42">
        <f t="shared" si="23"/>
        <v>100494.5175</v>
      </c>
      <c r="H67" s="43">
        <f t="shared" si="23"/>
        <v>28921.39</v>
      </c>
      <c r="I67" s="42">
        <f t="shared" si="23"/>
        <v>39228.519999999997</v>
      </c>
      <c r="J67" s="42">
        <f t="shared" si="23"/>
        <v>20982.371785714284</v>
      </c>
      <c r="K67" s="42">
        <f t="shared" si="23"/>
        <v>20929.784387755102</v>
      </c>
      <c r="L67" s="43">
        <f t="shared" si="14"/>
        <v>22737.111999999997</v>
      </c>
    </row>
    <row r="68" spans="1:12" x14ac:dyDescent="0.25">
      <c r="A68" s="80">
        <v>31</v>
      </c>
      <c r="B68" s="81">
        <f t="shared" ca="1" si="10"/>
        <v>45331</v>
      </c>
      <c r="C68" s="83"/>
      <c r="D68" s="38">
        <f t="shared" ref="D68:K68" si="24">D67</f>
        <v>202081.17400000003</v>
      </c>
      <c r="E68" s="42">
        <f t="shared" si="24"/>
        <v>183673.05660000004</v>
      </c>
      <c r="F68" s="42">
        <f t="shared" si="24"/>
        <v>161615.79840000003</v>
      </c>
      <c r="G68" s="42">
        <f t="shared" si="24"/>
        <v>100494.5175</v>
      </c>
      <c r="H68" s="43">
        <f t="shared" si="24"/>
        <v>28921.39</v>
      </c>
      <c r="I68" s="42">
        <f t="shared" si="24"/>
        <v>39228.519999999997</v>
      </c>
      <c r="J68" s="42">
        <f t="shared" si="24"/>
        <v>20982.371785714284</v>
      </c>
      <c r="K68" s="42">
        <f t="shared" si="24"/>
        <v>20929.784387755102</v>
      </c>
      <c r="L68" s="43">
        <f t="shared" si="14"/>
        <v>22737.111999999997</v>
      </c>
    </row>
    <row r="69" spans="1:12" x14ac:dyDescent="0.25">
      <c r="A69" s="80">
        <v>32</v>
      </c>
      <c r="B69" s="81">
        <f t="shared" ca="1" si="10"/>
        <v>45360</v>
      </c>
      <c r="C69" s="83"/>
      <c r="D69" s="38">
        <f t="shared" ref="D69:K69" si="25">D68</f>
        <v>202081.17400000003</v>
      </c>
      <c r="E69" s="42">
        <f t="shared" si="25"/>
        <v>183673.05660000004</v>
      </c>
      <c r="F69" s="42">
        <f t="shared" si="25"/>
        <v>161615.79840000003</v>
      </c>
      <c r="G69" s="42">
        <f t="shared" si="25"/>
        <v>100494.5175</v>
      </c>
      <c r="H69" s="43">
        <f t="shared" si="25"/>
        <v>28921.39</v>
      </c>
      <c r="I69" s="42">
        <f t="shared" si="25"/>
        <v>39228.519999999997</v>
      </c>
      <c r="J69" s="42">
        <f t="shared" si="25"/>
        <v>20982.371785714284</v>
      </c>
      <c r="K69" s="42">
        <f t="shared" si="25"/>
        <v>20929.784387755102</v>
      </c>
      <c r="L69" s="43">
        <f t="shared" si="14"/>
        <v>22737.111999999997</v>
      </c>
    </row>
    <row r="70" spans="1:12" x14ac:dyDescent="0.25">
      <c r="A70" s="80">
        <v>33</v>
      </c>
      <c r="B70" s="81">
        <f t="shared" ca="1" si="10"/>
        <v>45391</v>
      </c>
      <c r="C70" s="83"/>
      <c r="D70" s="38">
        <f t="shared" ref="D70:K70" si="26">D69</f>
        <v>202081.17400000003</v>
      </c>
      <c r="E70" s="42">
        <f t="shared" si="26"/>
        <v>183673.05660000004</v>
      </c>
      <c r="F70" s="42">
        <f t="shared" si="26"/>
        <v>161615.79840000003</v>
      </c>
      <c r="G70" s="42">
        <f t="shared" si="26"/>
        <v>100494.5175</v>
      </c>
      <c r="H70" s="43">
        <f t="shared" si="26"/>
        <v>28921.39</v>
      </c>
      <c r="I70" s="42">
        <f t="shared" si="26"/>
        <v>39228.519999999997</v>
      </c>
      <c r="J70" s="42">
        <f t="shared" si="26"/>
        <v>20982.371785714284</v>
      </c>
      <c r="K70" s="42">
        <f t="shared" si="26"/>
        <v>20929.784387755102</v>
      </c>
      <c r="L70" s="43">
        <f t="shared" si="14"/>
        <v>22737.111999999997</v>
      </c>
    </row>
    <row r="71" spans="1:12" x14ac:dyDescent="0.25">
      <c r="A71" s="80">
        <v>34</v>
      </c>
      <c r="B71" s="81">
        <f t="shared" ca="1" si="10"/>
        <v>45421</v>
      </c>
      <c r="C71" s="83"/>
      <c r="D71" s="38">
        <f t="shared" ref="D71:K71" si="27">D70</f>
        <v>202081.17400000003</v>
      </c>
      <c r="E71" s="42">
        <f t="shared" si="27"/>
        <v>183673.05660000004</v>
      </c>
      <c r="F71" s="42">
        <f t="shared" si="27"/>
        <v>161615.79840000003</v>
      </c>
      <c r="G71" s="42">
        <f t="shared" si="27"/>
        <v>100494.5175</v>
      </c>
      <c r="H71" s="43">
        <f t="shared" si="27"/>
        <v>28921.39</v>
      </c>
      <c r="I71" s="42">
        <f t="shared" si="27"/>
        <v>39228.519999999997</v>
      </c>
      <c r="J71" s="42">
        <f t="shared" si="27"/>
        <v>20982.371785714284</v>
      </c>
      <c r="K71" s="42">
        <f t="shared" si="27"/>
        <v>20929.784387755102</v>
      </c>
      <c r="L71" s="43">
        <f t="shared" si="14"/>
        <v>22737.111999999997</v>
      </c>
    </row>
    <row r="72" spans="1:12" x14ac:dyDescent="0.25">
      <c r="A72" s="80">
        <v>35</v>
      </c>
      <c r="B72" s="81">
        <f t="shared" ca="1" si="10"/>
        <v>45452</v>
      </c>
      <c r="C72" s="83"/>
      <c r="D72" s="38">
        <f t="shared" ref="D72:K72" si="28">D71</f>
        <v>202081.17400000003</v>
      </c>
      <c r="E72" s="42">
        <f t="shared" si="28"/>
        <v>183673.05660000004</v>
      </c>
      <c r="F72" s="42">
        <f t="shared" si="28"/>
        <v>161615.79840000003</v>
      </c>
      <c r="G72" s="42">
        <f t="shared" si="28"/>
        <v>100494.5175</v>
      </c>
      <c r="H72" s="43">
        <f t="shared" si="28"/>
        <v>28921.39</v>
      </c>
      <c r="I72" s="42">
        <f t="shared" si="28"/>
        <v>39228.519999999997</v>
      </c>
      <c r="J72" s="42">
        <f t="shared" si="28"/>
        <v>20982.371785714284</v>
      </c>
      <c r="K72" s="42">
        <f t="shared" si="28"/>
        <v>20929.784387755102</v>
      </c>
      <c r="L72" s="43">
        <f t="shared" si="14"/>
        <v>22737.111999999997</v>
      </c>
    </row>
    <row r="73" spans="1:12" x14ac:dyDescent="0.25">
      <c r="A73" s="80">
        <v>36</v>
      </c>
      <c r="B73" s="81">
        <f t="shared" ca="1" si="10"/>
        <v>45482</v>
      </c>
      <c r="C73" s="83"/>
      <c r="D73" s="38">
        <f t="shared" ref="D73:K73" si="29">D72</f>
        <v>202081.17400000003</v>
      </c>
      <c r="E73" s="42">
        <f t="shared" si="29"/>
        <v>183673.05660000004</v>
      </c>
      <c r="F73" s="42">
        <f t="shared" si="29"/>
        <v>161615.79840000003</v>
      </c>
      <c r="G73" s="42">
        <f t="shared" si="29"/>
        <v>100494.5175</v>
      </c>
      <c r="H73" s="43">
        <f t="shared" si="29"/>
        <v>28921.39</v>
      </c>
      <c r="I73" s="42">
        <f t="shared" si="29"/>
        <v>39228.519999999997</v>
      </c>
      <c r="J73" s="42">
        <f t="shared" si="29"/>
        <v>20982.371785714284</v>
      </c>
      <c r="K73" s="42">
        <f t="shared" si="29"/>
        <v>20929.784387755102</v>
      </c>
      <c r="L73" s="43">
        <f>L72</f>
        <v>22737.111999999997</v>
      </c>
    </row>
    <row r="74" spans="1:12" x14ac:dyDescent="0.25">
      <c r="A74" s="80">
        <v>37</v>
      </c>
      <c r="B74" s="81">
        <f t="shared" ca="1" si="10"/>
        <v>45513</v>
      </c>
      <c r="C74" s="83"/>
      <c r="D74" s="38">
        <f t="shared" ref="D74:K74" si="30">D73</f>
        <v>202081.17400000003</v>
      </c>
      <c r="E74" s="42">
        <f t="shared" si="30"/>
        <v>183673.05660000004</v>
      </c>
      <c r="F74" s="42">
        <f t="shared" si="30"/>
        <v>161615.79840000003</v>
      </c>
      <c r="G74" s="42">
        <f t="shared" si="30"/>
        <v>100494.5175</v>
      </c>
      <c r="H74" s="43">
        <f t="shared" si="30"/>
        <v>28921.39</v>
      </c>
      <c r="I74" s="42">
        <f t="shared" si="30"/>
        <v>39228.519999999997</v>
      </c>
      <c r="J74" s="42">
        <f t="shared" si="30"/>
        <v>20982.371785714284</v>
      </c>
      <c r="K74" s="42">
        <f t="shared" si="30"/>
        <v>20929.784387755102</v>
      </c>
      <c r="L74" s="43">
        <f>L73</f>
        <v>22737.111999999997</v>
      </c>
    </row>
    <row r="75" spans="1:12" x14ac:dyDescent="0.25">
      <c r="A75" s="80">
        <v>38</v>
      </c>
      <c r="B75" s="81">
        <f t="shared" ca="1" si="10"/>
        <v>45544</v>
      </c>
      <c r="C75" s="83"/>
      <c r="D75" s="38">
        <f t="shared" ref="D75:K75" si="31">D74</f>
        <v>202081.17400000003</v>
      </c>
      <c r="E75" s="42">
        <f t="shared" si="31"/>
        <v>183673.05660000004</v>
      </c>
      <c r="F75" s="42">
        <f t="shared" si="31"/>
        <v>161615.79840000003</v>
      </c>
      <c r="G75" s="42">
        <f t="shared" si="31"/>
        <v>100494.5175</v>
      </c>
      <c r="H75" s="43">
        <f t="shared" si="31"/>
        <v>28921.39</v>
      </c>
      <c r="I75" s="42">
        <f t="shared" si="31"/>
        <v>39228.519999999997</v>
      </c>
      <c r="J75" s="42">
        <f t="shared" si="31"/>
        <v>20982.371785714284</v>
      </c>
      <c r="K75" s="42">
        <f t="shared" si="31"/>
        <v>20929.784387755102</v>
      </c>
      <c r="L75" s="43">
        <f t="shared" si="14"/>
        <v>22737.111999999997</v>
      </c>
    </row>
    <row r="76" spans="1:12" x14ac:dyDescent="0.25">
      <c r="A76" s="80">
        <v>39</v>
      </c>
      <c r="B76" s="81">
        <f t="shared" ca="1" si="10"/>
        <v>45574</v>
      </c>
      <c r="C76" s="83"/>
      <c r="D76" s="38">
        <f>D74</f>
        <v>202081.17400000003</v>
      </c>
      <c r="E76" s="42">
        <f t="shared" ref="E76:K76" si="32">E75</f>
        <v>183673.05660000004</v>
      </c>
      <c r="F76" s="42">
        <f t="shared" si="32"/>
        <v>161615.79840000003</v>
      </c>
      <c r="G76" s="42">
        <f t="shared" si="32"/>
        <v>100494.5175</v>
      </c>
      <c r="H76" s="43">
        <f t="shared" si="32"/>
        <v>28921.39</v>
      </c>
      <c r="I76" s="42">
        <f t="shared" si="32"/>
        <v>39228.519999999997</v>
      </c>
      <c r="J76" s="42">
        <f t="shared" si="32"/>
        <v>20982.371785714284</v>
      </c>
      <c r="K76" s="42">
        <f t="shared" si="32"/>
        <v>20929.784387755102</v>
      </c>
      <c r="L76" s="43">
        <f t="shared" si="14"/>
        <v>22737.111999999997</v>
      </c>
    </row>
    <row r="77" spans="1:12" x14ac:dyDescent="0.25">
      <c r="A77" s="80">
        <v>40</v>
      </c>
      <c r="B77" s="81">
        <f t="shared" ca="1" si="10"/>
        <v>45605</v>
      </c>
      <c r="C77" s="83"/>
      <c r="D77" s="38">
        <f>D75</f>
        <v>202081.17400000003</v>
      </c>
      <c r="E77" s="42">
        <f t="shared" ref="E77:K77" si="33">E76</f>
        <v>183673.05660000004</v>
      </c>
      <c r="F77" s="42">
        <f t="shared" si="33"/>
        <v>161615.79840000003</v>
      </c>
      <c r="G77" s="42">
        <f t="shared" si="33"/>
        <v>100494.5175</v>
      </c>
      <c r="H77" s="43">
        <f t="shared" si="33"/>
        <v>28921.39</v>
      </c>
      <c r="I77" s="42">
        <f t="shared" si="33"/>
        <v>39228.519999999997</v>
      </c>
      <c r="J77" s="42">
        <f t="shared" si="33"/>
        <v>20982.371785714284</v>
      </c>
      <c r="K77" s="42">
        <f t="shared" si="33"/>
        <v>20929.784387755102</v>
      </c>
      <c r="L77" s="43">
        <f t="shared" si="14"/>
        <v>22737.111999999997</v>
      </c>
    </row>
    <row r="78" spans="1:12" x14ac:dyDescent="0.25">
      <c r="A78" s="80">
        <v>41</v>
      </c>
      <c r="B78" s="81">
        <f t="shared" ca="1" si="10"/>
        <v>45635</v>
      </c>
      <c r="C78" s="83"/>
      <c r="D78" s="38">
        <f>D76</f>
        <v>202081.17400000003</v>
      </c>
      <c r="E78" s="42">
        <f t="shared" ref="E78:K78" si="34">E77</f>
        <v>183673.05660000004</v>
      </c>
      <c r="F78" s="42">
        <f t="shared" si="34"/>
        <v>161615.79840000003</v>
      </c>
      <c r="G78" s="42">
        <f t="shared" si="34"/>
        <v>100494.5175</v>
      </c>
      <c r="H78" s="43">
        <f t="shared" si="34"/>
        <v>28921.39</v>
      </c>
      <c r="I78" s="42">
        <f t="shared" si="34"/>
        <v>39228.519999999997</v>
      </c>
      <c r="J78" s="42">
        <f t="shared" si="34"/>
        <v>20982.371785714284</v>
      </c>
      <c r="K78" s="42">
        <f t="shared" si="34"/>
        <v>20929.784387755102</v>
      </c>
      <c r="L78" s="43">
        <f t="shared" si="14"/>
        <v>22737.111999999997</v>
      </c>
    </row>
    <row r="79" spans="1:12" x14ac:dyDescent="0.25">
      <c r="A79" s="80">
        <v>42</v>
      </c>
      <c r="B79" s="81">
        <f t="shared" ca="1" si="10"/>
        <v>45666</v>
      </c>
      <c r="C79" s="83"/>
      <c r="D79" s="38">
        <f t="shared" ref="D79:K79" si="35">D78</f>
        <v>202081.17400000003</v>
      </c>
      <c r="E79" s="42">
        <f t="shared" si="35"/>
        <v>183673.05660000004</v>
      </c>
      <c r="F79" s="42">
        <f t="shared" si="35"/>
        <v>161615.79840000003</v>
      </c>
      <c r="G79" s="42">
        <f t="shared" si="35"/>
        <v>100494.5175</v>
      </c>
      <c r="H79" s="43">
        <f t="shared" si="35"/>
        <v>28921.39</v>
      </c>
      <c r="I79" s="42">
        <f t="shared" si="35"/>
        <v>39228.519999999997</v>
      </c>
      <c r="J79" s="42">
        <f t="shared" si="35"/>
        <v>20982.371785714284</v>
      </c>
      <c r="K79" s="42">
        <f t="shared" si="35"/>
        <v>20929.784387755102</v>
      </c>
      <c r="L79" s="43">
        <f t="shared" si="14"/>
        <v>22737.111999999997</v>
      </c>
    </row>
    <row r="80" spans="1:12" x14ac:dyDescent="0.25">
      <c r="A80" s="80">
        <v>43</v>
      </c>
      <c r="B80" s="81">
        <f t="shared" ca="1" si="10"/>
        <v>45697</v>
      </c>
      <c r="C80" s="83"/>
      <c r="D80" s="38">
        <f t="shared" ref="D80:K80" si="36">D79</f>
        <v>202081.17400000003</v>
      </c>
      <c r="E80" s="42">
        <f t="shared" si="36"/>
        <v>183673.05660000004</v>
      </c>
      <c r="F80" s="42">
        <f t="shared" si="36"/>
        <v>161615.79840000003</v>
      </c>
      <c r="G80" s="42">
        <f t="shared" si="36"/>
        <v>100494.5175</v>
      </c>
      <c r="H80" s="43">
        <f t="shared" si="36"/>
        <v>28921.39</v>
      </c>
      <c r="I80" s="42">
        <f t="shared" si="36"/>
        <v>39228.519999999997</v>
      </c>
      <c r="J80" s="42">
        <f t="shared" si="36"/>
        <v>20982.371785714284</v>
      </c>
      <c r="K80" s="42">
        <f t="shared" si="36"/>
        <v>20929.784387755102</v>
      </c>
      <c r="L80" s="43">
        <f t="shared" si="14"/>
        <v>22737.111999999997</v>
      </c>
    </row>
    <row r="81" spans="1:12" x14ac:dyDescent="0.25">
      <c r="A81" s="80">
        <v>44</v>
      </c>
      <c r="B81" s="81">
        <f t="shared" ca="1" si="10"/>
        <v>45725</v>
      </c>
      <c r="C81" s="83"/>
      <c r="D81" s="38">
        <f t="shared" ref="D81:K81" si="37">D80</f>
        <v>202081.17400000003</v>
      </c>
      <c r="E81" s="42">
        <f t="shared" si="37"/>
        <v>183673.05660000004</v>
      </c>
      <c r="F81" s="42">
        <f t="shared" si="37"/>
        <v>161615.79840000003</v>
      </c>
      <c r="G81" s="42">
        <f t="shared" si="37"/>
        <v>100494.5175</v>
      </c>
      <c r="H81" s="43">
        <f t="shared" si="37"/>
        <v>28921.39</v>
      </c>
      <c r="I81" s="42">
        <f t="shared" si="37"/>
        <v>39228.519999999997</v>
      </c>
      <c r="J81" s="42">
        <f t="shared" si="37"/>
        <v>20982.371785714284</v>
      </c>
      <c r="K81" s="42">
        <f t="shared" si="37"/>
        <v>20929.784387755102</v>
      </c>
      <c r="L81" s="84">
        <f t="shared" si="14"/>
        <v>22737.111999999997</v>
      </c>
    </row>
    <row r="82" spans="1:12" x14ac:dyDescent="0.25">
      <c r="A82" s="80">
        <v>45</v>
      </c>
      <c r="B82" s="81">
        <f t="shared" ca="1" si="10"/>
        <v>45756</v>
      </c>
      <c r="C82" s="83"/>
      <c r="D82" s="38">
        <f t="shared" ref="D82:K82" si="38">D81</f>
        <v>202081.17400000003</v>
      </c>
      <c r="E82" s="42">
        <f t="shared" si="38"/>
        <v>183673.05660000004</v>
      </c>
      <c r="F82" s="42">
        <f t="shared" si="38"/>
        <v>161615.79840000003</v>
      </c>
      <c r="G82" s="42">
        <f t="shared" si="38"/>
        <v>100494.5175</v>
      </c>
      <c r="H82" s="43">
        <f t="shared" si="38"/>
        <v>28921.39</v>
      </c>
      <c r="I82" s="42">
        <f t="shared" si="38"/>
        <v>39228.519999999997</v>
      </c>
      <c r="J82" s="42">
        <f t="shared" si="38"/>
        <v>20982.371785714284</v>
      </c>
      <c r="K82" s="42">
        <f t="shared" si="38"/>
        <v>20929.784387755102</v>
      </c>
      <c r="L82" s="85">
        <f t="shared" si="14"/>
        <v>22737.111999999997</v>
      </c>
    </row>
    <row r="83" spans="1:12" x14ac:dyDescent="0.25">
      <c r="A83" s="80">
        <v>46</v>
      </c>
      <c r="B83" s="81">
        <f t="shared" ca="1" si="10"/>
        <v>45786</v>
      </c>
      <c r="C83" s="83"/>
      <c r="D83" s="38">
        <f>D81</f>
        <v>202081.17400000003</v>
      </c>
      <c r="E83" s="42">
        <f t="shared" ref="E83:K83" si="39">E82</f>
        <v>183673.05660000004</v>
      </c>
      <c r="F83" s="42">
        <f t="shared" si="39"/>
        <v>161615.79840000003</v>
      </c>
      <c r="G83" s="42">
        <f t="shared" si="39"/>
        <v>100494.5175</v>
      </c>
      <c r="H83" s="43">
        <f t="shared" si="39"/>
        <v>28921.39</v>
      </c>
      <c r="I83" s="42">
        <f t="shared" si="39"/>
        <v>39228.519999999997</v>
      </c>
      <c r="J83" s="42">
        <f t="shared" si="39"/>
        <v>20982.371785714284</v>
      </c>
      <c r="K83" s="42">
        <f t="shared" si="39"/>
        <v>20929.784387755102</v>
      </c>
      <c r="L83" s="85">
        <f t="shared" si="14"/>
        <v>22737.111999999997</v>
      </c>
    </row>
    <row r="84" spans="1:12" x14ac:dyDescent="0.25">
      <c r="A84" s="80">
        <v>47</v>
      </c>
      <c r="B84" s="81">
        <f t="shared" ca="1" si="10"/>
        <v>45817</v>
      </c>
      <c r="C84" s="83"/>
      <c r="D84" s="38">
        <f>D82</f>
        <v>202081.17400000003</v>
      </c>
      <c r="E84" s="42">
        <f t="shared" ref="E84:K84" si="40">E83</f>
        <v>183673.05660000004</v>
      </c>
      <c r="F84" s="42">
        <f t="shared" si="40"/>
        <v>161615.79840000003</v>
      </c>
      <c r="G84" s="42">
        <f t="shared" si="40"/>
        <v>100494.5175</v>
      </c>
      <c r="H84" s="43">
        <f t="shared" si="40"/>
        <v>28921.39</v>
      </c>
      <c r="I84" s="42">
        <f t="shared" si="40"/>
        <v>39228.519999999997</v>
      </c>
      <c r="J84" s="42">
        <f t="shared" si="40"/>
        <v>20982.371785714284</v>
      </c>
      <c r="K84" s="42">
        <f t="shared" si="40"/>
        <v>20929.784387755102</v>
      </c>
      <c r="L84" s="85">
        <f t="shared" si="14"/>
        <v>22737.111999999997</v>
      </c>
    </row>
    <row r="85" spans="1:12" x14ac:dyDescent="0.25">
      <c r="A85" s="80">
        <v>48</v>
      </c>
      <c r="B85" s="81">
        <f t="shared" ca="1" si="10"/>
        <v>45847</v>
      </c>
      <c r="C85" s="83"/>
      <c r="D85" s="38">
        <f t="shared" ref="D85:K88" si="41">D84</f>
        <v>202081.17400000003</v>
      </c>
      <c r="E85" s="42">
        <f t="shared" si="41"/>
        <v>183673.05660000004</v>
      </c>
      <c r="F85" s="42">
        <f t="shared" si="41"/>
        <v>161615.79840000003</v>
      </c>
      <c r="G85" s="42">
        <f t="shared" si="41"/>
        <v>100494.5175</v>
      </c>
      <c r="H85" s="43">
        <f t="shared" si="41"/>
        <v>28921.39</v>
      </c>
      <c r="I85" s="42">
        <f t="shared" si="41"/>
        <v>39228.519999999997</v>
      </c>
      <c r="J85" s="42">
        <f t="shared" si="41"/>
        <v>20982.371785714284</v>
      </c>
      <c r="K85" s="42">
        <f t="shared" si="41"/>
        <v>20929.784387755102</v>
      </c>
      <c r="L85" s="85">
        <f t="shared" si="14"/>
        <v>22737.111999999997</v>
      </c>
    </row>
    <row r="86" spans="1:12" x14ac:dyDescent="0.25">
      <c r="A86" s="80">
        <v>49</v>
      </c>
      <c r="B86" s="81">
        <f t="shared" ca="1" si="10"/>
        <v>45878</v>
      </c>
      <c r="C86" s="86"/>
      <c r="D86" s="38">
        <f t="shared" si="41"/>
        <v>202081.17400000003</v>
      </c>
      <c r="E86" s="42">
        <f t="shared" si="41"/>
        <v>183673.05660000004</v>
      </c>
      <c r="F86" s="42">
        <f t="shared" si="41"/>
        <v>161615.79840000003</v>
      </c>
      <c r="G86" s="42">
        <f t="shared" si="41"/>
        <v>100494.5175</v>
      </c>
      <c r="H86" s="43">
        <f t="shared" si="41"/>
        <v>28921.39</v>
      </c>
      <c r="I86" s="42">
        <f t="shared" si="41"/>
        <v>39228.519999999997</v>
      </c>
      <c r="J86" s="42">
        <f t="shared" si="41"/>
        <v>20982.371785714284</v>
      </c>
      <c r="K86" s="42">
        <f t="shared" si="41"/>
        <v>20929.784387755102</v>
      </c>
      <c r="L86" s="85">
        <f>L85</f>
        <v>22737.111999999997</v>
      </c>
    </row>
    <row r="87" spans="1:12" x14ac:dyDescent="0.25">
      <c r="A87" s="80">
        <v>50</v>
      </c>
      <c r="B87" s="81">
        <f t="shared" ca="1" si="10"/>
        <v>45909</v>
      </c>
      <c r="C87" s="86"/>
      <c r="D87" s="38">
        <f t="shared" si="41"/>
        <v>202081.17400000003</v>
      </c>
      <c r="E87" s="42">
        <f t="shared" si="41"/>
        <v>183673.05660000004</v>
      </c>
      <c r="F87" s="42">
        <f t="shared" si="41"/>
        <v>161615.79840000003</v>
      </c>
      <c r="G87" s="42">
        <f t="shared" si="41"/>
        <v>100494.5175</v>
      </c>
      <c r="H87" s="43">
        <f t="shared" si="41"/>
        <v>28921.39</v>
      </c>
      <c r="I87" s="42">
        <f t="shared" si="41"/>
        <v>39228.519999999997</v>
      </c>
      <c r="J87" s="42">
        <f t="shared" si="41"/>
        <v>20982.371785714284</v>
      </c>
      <c r="K87" s="42">
        <f t="shared" si="41"/>
        <v>20929.784387755102</v>
      </c>
      <c r="L87" s="85">
        <f t="shared" si="14"/>
        <v>22737.111999999997</v>
      </c>
    </row>
    <row r="88" spans="1:12" x14ac:dyDescent="0.25">
      <c r="A88" s="87">
        <v>51</v>
      </c>
      <c r="B88" s="81">
        <f t="shared" ca="1" si="10"/>
        <v>45939</v>
      </c>
      <c r="C88" s="86"/>
      <c r="D88" s="38"/>
      <c r="E88" s="42">
        <f t="shared" si="41"/>
        <v>183673.05660000004</v>
      </c>
      <c r="F88" s="42">
        <f t="shared" si="41"/>
        <v>161615.79840000003</v>
      </c>
      <c r="G88" s="42">
        <f t="shared" si="41"/>
        <v>100494.5175</v>
      </c>
      <c r="H88" s="42">
        <f>H34</f>
        <v>8761060.5</v>
      </c>
      <c r="I88" s="42">
        <f>I34</f>
        <v>8245704</v>
      </c>
      <c r="J88" s="42">
        <f>J34</f>
        <v>8225089.7399999993</v>
      </c>
      <c r="K88" s="42">
        <f>K34</f>
        <v>7178916.044999999</v>
      </c>
      <c r="L88" s="85">
        <f>L34</f>
        <v>9070274.4000000004</v>
      </c>
    </row>
    <row r="89" spans="1:12" x14ac:dyDescent="0.25">
      <c r="B89" s="81" t="s">
        <v>34</v>
      </c>
      <c r="C89" s="88">
        <v>50000</v>
      </c>
      <c r="D89" s="89"/>
      <c r="E89" s="42"/>
      <c r="F89" s="90"/>
      <c r="G89" s="90"/>
      <c r="H89" s="91"/>
      <c r="I89" s="88"/>
      <c r="J89" s="42"/>
      <c r="K89" s="92"/>
      <c r="L89" s="93"/>
    </row>
    <row r="90" spans="1:12" x14ac:dyDescent="0.25">
      <c r="B90" s="94" t="s">
        <v>35</v>
      </c>
      <c r="C90" s="95">
        <f t="shared" ref="C90:K90" si="42">SUM(C37:C89)</f>
        <v>9791773.5</v>
      </c>
      <c r="D90" s="96">
        <f t="shared" si="42"/>
        <v>10204058.699999999</v>
      </c>
      <c r="E90" s="97">
        <f t="shared" si="42"/>
        <v>10204058.700000005</v>
      </c>
      <c r="F90" s="98">
        <f t="shared" si="42"/>
        <v>10100987.399999993</v>
      </c>
      <c r="G90" s="99">
        <f t="shared" si="42"/>
        <v>10049451.750000004</v>
      </c>
      <c r="H90" s="100">
        <f t="shared" si="42"/>
        <v>10307129.999999998</v>
      </c>
      <c r="I90" s="97">
        <f t="shared" si="42"/>
        <v>10307130</v>
      </c>
      <c r="J90" s="97">
        <f t="shared" si="42"/>
        <v>10281362.174999999</v>
      </c>
      <c r="K90" s="99">
        <f t="shared" si="42"/>
        <v>10255594.350000005</v>
      </c>
      <c r="L90" s="101">
        <f>SUM(L37:L88)</f>
        <v>10307130</v>
      </c>
    </row>
    <row r="91" spans="1:12" x14ac:dyDescent="0.25">
      <c r="B91" s="102" t="s">
        <v>36</v>
      </c>
      <c r="C91" s="103"/>
      <c r="D91" s="103"/>
      <c r="E91" s="103"/>
      <c r="F91" s="104"/>
      <c r="L91" s="105"/>
    </row>
    <row r="92" spans="1:12" x14ac:dyDescent="0.25">
      <c r="L92" s="105"/>
    </row>
    <row r="93" spans="1:12" x14ac:dyDescent="0.25">
      <c r="L93" s="105"/>
    </row>
  </sheetData>
  <mergeCells count="5">
    <mergeCell ref="E4:G8"/>
    <mergeCell ref="E10:G10"/>
    <mergeCell ref="H10:I10"/>
    <mergeCell ref="J10:K10"/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Tucker</dc:creator>
  <cp:lastModifiedBy>Noreen Tucker</cp:lastModifiedBy>
  <dcterms:created xsi:type="dcterms:W3CDTF">2021-07-09T10:25:54Z</dcterms:created>
  <dcterms:modified xsi:type="dcterms:W3CDTF">2021-07-09T10:40:39Z</dcterms:modified>
</cp:coreProperties>
</file>