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bde5d197d855914/Desktop/4th Quarter 2020 Templates/"/>
    </mc:Choice>
  </mc:AlternateContent>
  <xr:revisionPtr revIDLastSave="5" documentId="8_{B17F26BC-AE0F-4E06-A31E-5B0E2F24C9D9}" xr6:coauthVersionLast="45" xr6:coauthVersionMax="45" xr10:uidLastSave="{B0F53174-165A-4604-8765-2A701FB26FFE}"/>
  <bookViews>
    <workbookView xWindow="-108" yWindow="-108" windowWidth="23256" windowHeight="12576" xr2:uid="{C1DF2D39-A77D-4D39-BA3C-C0D6C930FE9C}"/>
  </bookViews>
  <sheets>
    <sheet name="Residential Units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4" i="1" l="1"/>
  <c r="L22" i="1"/>
  <c r="B93" i="1" l="1"/>
  <c r="B92" i="1"/>
  <c r="B91" i="1"/>
  <c r="B96" i="1" l="1"/>
  <c r="B95" i="1"/>
  <c r="B94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C34" i="1"/>
  <c r="B34" i="1"/>
  <c r="D22" i="1"/>
  <c r="E22" i="1" s="1"/>
  <c r="H12" i="1"/>
  <c r="H15" i="1" s="1"/>
  <c r="H18" i="1" s="1"/>
  <c r="C12" i="1"/>
  <c r="C14" i="1" s="1"/>
  <c r="C3" i="1"/>
  <c r="I12" i="1" l="1"/>
  <c r="J12" i="1" s="1"/>
  <c r="J14" i="1" s="1"/>
  <c r="H16" i="1"/>
  <c r="H19" i="1" s="1"/>
  <c r="F22" i="1"/>
  <c r="E34" i="1"/>
  <c r="D12" i="1"/>
  <c r="C15" i="1"/>
  <c r="D34" i="1"/>
  <c r="K12" i="1" l="1"/>
  <c r="L12" i="1" s="1"/>
  <c r="L15" i="1" s="1"/>
  <c r="J15" i="1"/>
  <c r="J18" i="1" s="1"/>
  <c r="I15" i="1"/>
  <c r="I18" i="1" s="1"/>
  <c r="H21" i="1"/>
  <c r="H31" i="1"/>
  <c r="H96" i="1" s="1"/>
  <c r="G22" i="1"/>
  <c r="F34" i="1"/>
  <c r="D14" i="1"/>
  <c r="D15" i="1" s="1"/>
  <c r="E12" i="1"/>
  <c r="C16" i="1"/>
  <c r="C18" i="1"/>
  <c r="L16" i="1" l="1"/>
  <c r="L18" i="1"/>
  <c r="L19" i="1" s="1"/>
  <c r="J16" i="1"/>
  <c r="J19" i="1" s="1"/>
  <c r="K14" i="1"/>
  <c r="K15" i="1" s="1"/>
  <c r="I16" i="1"/>
  <c r="I19" i="1"/>
  <c r="C19" i="1"/>
  <c r="C21" i="1" s="1"/>
  <c r="C23" i="1" s="1"/>
  <c r="C25" i="1" s="1"/>
  <c r="C35" i="1" s="1"/>
  <c r="C98" i="1" s="1"/>
  <c r="D18" i="1"/>
  <c r="D16" i="1"/>
  <c r="H22" i="1"/>
  <c r="H23" i="1" s="1"/>
  <c r="H25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G34" i="1"/>
  <c r="F12" i="1"/>
  <c r="E14" i="1"/>
  <c r="E15" i="1" s="1"/>
  <c r="G12" i="1"/>
  <c r="L31" i="1" l="1"/>
  <c r="L96" i="1" s="1"/>
  <c r="L21" i="1"/>
  <c r="L23" i="1" s="1"/>
  <c r="L25" i="1" s="1"/>
  <c r="L35" i="1" s="1"/>
  <c r="J27" i="1"/>
  <c r="J29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8" i="1" s="1"/>
  <c r="J31" i="1"/>
  <c r="J96" i="1" s="1"/>
  <c r="K18" i="1"/>
  <c r="K16" i="1"/>
  <c r="D19" i="1"/>
  <c r="D21" i="1" s="1"/>
  <c r="D23" i="1" s="1"/>
  <c r="D25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J21" i="1"/>
  <c r="I21" i="1"/>
  <c r="I31" i="1"/>
  <c r="I96" i="1" s="1"/>
  <c r="F14" i="1"/>
  <c r="F15" i="1" s="1"/>
  <c r="G14" i="1"/>
  <c r="G15" i="1" s="1"/>
  <c r="E16" i="1"/>
  <c r="E18" i="1"/>
  <c r="H34" i="1"/>
  <c r="H98" i="1" s="1"/>
  <c r="I22" i="1"/>
  <c r="L36" i="1" l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J87" i="1"/>
  <c r="J89" i="1" s="1"/>
  <c r="J90" i="1" s="1"/>
  <c r="J91" i="1" s="1"/>
  <c r="J92" i="1" s="1"/>
  <c r="J93" i="1" s="1"/>
  <c r="J94" i="1" s="1"/>
  <c r="J95" i="1" s="1"/>
  <c r="E19" i="1"/>
  <c r="E27" i="1" s="1"/>
  <c r="E29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K19" i="1"/>
  <c r="K31" i="1" s="1"/>
  <c r="K96" i="1" s="1"/>
  <c r="F16" i="1"/>
  <c r="F18" i="1"/>
  <c r="I34" i="1"/>
  <c r="J22" i="1"/>
  <c r="I23" i="1"/>
  <c r="I25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G16" i="1"/>
  <c r="G18" i="1"/>
  <c r="D51" i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50" i="1"/>
  <c r="D52" i="1" s="1"/>
  <c r="E91" i="1" l="1"/>
  <c r="E92" i="1" s="1"/>
  <c r="E93" i="1" s="1"/>
  <c r="E94" i="1" s="1"/>
  <c r="E95" i="1" s="1"/>
  <c r="E96" i="1" s="1"/>
  <c r="L98" i="1"/>
  <c r="D91" i="1"/>
  <c r="D92" i="1" s="1"/>
  <c r="D93" i="1" s="1"/>
  <c r="D94" i="1" s="1"/>
  <c r="D95" i="1" s="1"/>
  <c r="K27" i="1"/>
  <c r="K29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8" i="1" s="1"/>
  <c r="E21" i="1"/>
  <c r="E23" i="1" s="1"/>
  <c r="E25" i="1" s="1"/>
  <c r="E35" i="1" s="1"/>
  <c r="K21" i="1"/>
  <c r="G19" i="1"/>
  <c r="F19" i="1"/>
  <c r="F27" i="1" s="1"/>
  <c r="F29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I98" i="1"/>
  <c r="G21" i="1"/>
  <c r="G23" i="1" s="1"/>
  <c r="G25" i="1" s="1"/>
  <c r="G35" i="1" s="1"/>
  <c r="G27" i="1"/>
  <c r="G29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J34" i="1"/>
  <c r="K22" i="1"/>
  <c r="J23" i="1"/>
  <c r="J25" i="1" s="1"/>
  <c r="J35" i="1" s="1"/>
  <c r="E98" i="1" l="1"/>
  <c r="G91" i="1"/>
  <c r="G92" i="1" s="1"/>
  <c r="G93" i="1" s="1"/>
  <c r="G94" i="1" s="1"/>
  <c r="G95" i="1" s="1"/>
  <c r="G96" i="1" s="1"/>
  <c r="G98" i="1" s="1"/>
  <c r="F91" i="1"/>
  <c r="F92" i="1" s="1"/>
  <c r="F93" i="1" s="1"/>
  <c r="F94" i="1" s="1"/>
  <c r="F95" i="1" s="1"/>
  <c r="F96" i="1" s="1"/>
  <c r="K87" i="1"/>
  <c r="K89" i="1" s="1"/>
  <c r="K90" i="1" s="1"/>
  <c r="K91" i="1" s="1"/>
  <c r="K92" i="1" s="1"/>
  <c r="K93" i="1" s="1"/>
  <c r="K94" i="1" s="1"/>
  <c r="K95" i="1" s="1"/>
  <c r="F21" i="1"/>
  <c r="F23" i="1" s="1"/>
  <c r="F25" i="1" s="1"/>
  <c r="F35" i="1" s="1"/>
  <c r="D98" i="1"/>
  <c r="K34" i="1"/>
  <c r="K23" i="1"/>
  <c r="K25" i="1" s="1"/>
  <c r="K35" i="1" s="1"/>
  <c r="J98" i="1"/>
  <c r="F98" i="1" l="1"/>
  <c r="K98" i="1"/>
</calcChain>
</file>

<file path=xl/sharedStrings.xml><?xml version="1.0" encoding="utf-8"?>
<sst xmlns="http://schemas.openxmlformats.org/spreadsheetml/2006/main" count="54" uniqueCount="50">
  <si>
    <t xml:space="preserve">Date </t>
  </si>
  <si>
    <t>Unit Number</t>
  </si>
  <si>
    <t xml:space="preserve"> Please modify these fields only.</t>
  </si>
  <si>
    <t>List Price</t>
  </si>
  <si>
    <t>Size (sqm)</t>
  </si>
  <si>
    <t>Unit Type</t>
  </si>
  <si>
    <t>View</t>
  </si>
  <si>
    <t>Turnover</t>
  </si>
  <si>
    <t>SPOT CASH</t>
  </si>
  <si>
    <t>DEFERRED CASH</t>
  </si>
  <si>
    <t>SPOT DOWNPAYMENT</t>
  </si>
  <si>
    <t>SPREAD DOWNPAYMENT</t>
  </si>
  <si>
    <t>EASY PAYMENT SCHEME</t>
  </si>
  <si>
    <t>STANDARD PAYMENT TERMS</t>
  </si>
  <si>
    <t>Spot Cash</t>
  </si>
  <si>
    <t>LIST PRICE</t>
  </si>
  <si>
    <t>DISCOUNT</t>
  </si>
  <si>
    <t xml:space="preserve">DISCOUNT AMOUNT </t>
  </si>
  <si>
    <t>NET LIST PRICE</t>
  </si>
  <si>
    <t>OTHER CHARGES (6.5%)</t>
  </si>
  <si>
    <t>* OTHER CHARGES = (Registration Fees, Documentary Stamp Tax from BIR, Transfer Tax Fees from City Treasurer, Water &amp; Meralco Meter Installation, Handling Fees, Miscellaneous Fees)</t>
  </si>
  <si>
    <t>VAT (12%) (only if above 3,199,200)</t>
  </si>
  <si>
    <t>TOTAL CONTRACT PRICE</t>
  </si>
  <si>
    <t>DOWN PAYMENT %</t>
  </si>
  <si>
    <t>DOWN PAYMENT AMOUNT</t>
  </si>
  <si>
    <t>NET DOWN PAYMENT</t>
  </si>
  <si>
    <t>DOWNPAYMENT TERM</t>
  </si>
  <si>
    <t>MONTHLY INVESTMENT</t>
  </si>
  <si>
    <t>BALANCE %</t>
  </si>
  <si>
    <t>BALANCE AMOUNT</t>
  </si>
  <si>
    <t>Retention Fee (upon turnover)</t>
  </si>
  <si>
    <t>RETENTION FEE</t>
  </si>
  <si>
    <t>TOTAL PROCEEDS</t>
  </si>
  <si>
    <t>*This document does not constitute nor form part of any contract and is for information purposes only.</t>
  </si>
  <si>
    <t>1 Bedroom with Balcony</t>
  </si>
  <si>
    <t>PROMO RESERVATION FEE</t>
  </si>
  <si>
    <t>Deferred Cash (100% in 61 months)</t>
  </si>
  <si>
    <t>10% Spot; 90% over 61 months</t>
  </si>
  <si>
    <t>20% Spot; 80% over 61 months</t>
  </si>
  <si>
    <t>50% Spot; 50% over 61 months</t>
  </si>
  <si>
    <t>15% over 61 months; 85% Balance</t>
  </si>
  <si>
    <t>20% over 61 months; 80% Balance</t>
  </si>
  <si>
    <t>10% Spot; 10% over 60 months; 80% Balance</t>
  </si>
  <si>
    <t>20% Spot; 10% over 60 months; 70% Balance</t>
  </si>
  <si>
    <t>1Q 2026</t>
  </si>
  <si>
    <t>SPECIAL SPREAD</t>
  </si>
  <si>
    <t>12% over 61 months; 88% Balance</t>
  </si>
  <si>
    <t>COMPUTATION TEMPLATE FOR MINT RESIDENCES</t>
  </si>
  <si>
    <t>MINTB010716</t>
  </si>
  <si>
    <t>Makati Skyline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</si>
</sst>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[$-409]mmmm\ d\,\ yyyy;@"/>
    <numFmt numFmtId="165" formatCode="#,##0%"/>
    <numFmt numFmtId="166" formatCode="0.0%"/>
    <numFmt numFmtId="167" formatCode="_(* #,##0.00_);_(* \(#,##0.00\);_(* \-??_);_(@_)"/>
    <numFmt numFmtId="168" formatCode="* #,##0.00\ ;* \(#,##0.00\);* \-??\ "/>
    <numFmt numFmtId="169" formatCode="#,##0.00;&quot;-&quot;#,##0.00"/>
    <numFmt numFmtId="170" formatCode="&quot; &quot;* #,##0.00&quot; &quot;;&quot; &quot;* \(#,##0.00\);&quot; &quot;* &quot;-&quot;??&quot; &quot;"/>
    <numFmt numFmtId="171" formatCode="[$Php-3409]* #,##0.00\ ;[$Php-3409]* \(#,##0.00\);[$Php-3409]* \-??\ "/>
    <numFmt numFmtId="172" formatCode="mmmm\ d&quot;, &quot;yyyy"/>
    <numFmt numFmtId="173" formatCode="&quot; &quot;[$Php-3409]* #,##0.00&quot; &quot;;&quot; &quot;[$Php-3409]* \(#,##0.00\);&quot; &quot;[$Php-3409]* &quot;-&quot;??&quot; 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Rounded MT Bold"/>
      <family val="2"/>
    </font>
    <font>
      <sz val="12"/>
      <color indexed="8"/>
      <name val="Verdana"/>
      <family val="2"/>
    </font>
    <font>
      <sz val="10"/>
      <color indexed="8"/>
      <name val="Arial Rounded MT Bold"/>
      <family val="2"/>
    </font>
    <font>
      <sz val="13"/>
      <color indexed="8"/>
      <name val="Arial Rounded MT Bold"/>
      <family val="2"/>
    </font>
    <font>
      <sz val="10"/>
      <color theme="1"/>
      <name val="Arial Rounded MT Bold"/>
      <family val="2"/>
    </font>
    <font>
      <b/>
      <sz val="12"/>
      <color indexed="10"/>
      <name val="Arial Rounded MT Bold"/>
      <family val="2"/>
    </font>
    <font>
      <sz val="12"/>
      <color indexed="8"/>
      <name val="Arial Rounded MT Bold"/>
      <family val="2"/>
    </font>
    <font>
      <sz val="10"/>
      <color theme="0"/>
      <name val="Arial Rounded MT Bold"/>
      <family val="2"/>
    </font>
    <font>
      <sz val="11"/>
      <color theme="0"/>
      <name val="Arial Rounded MT Bold"/>
      <family val="2"/>
    </font>
    <font>
      <sz val="7"/>
      <color indexed="8"/>
      <name val="Arial Rounded MT Bold"/>
      <family val="2"/>
    </font>
    <font>
      <b/>
      <sz val="10"/>
      <color indexed="8"/>
      <name val="Arial Rounded MT Bold"/>
      <family val="2"/>
    </font>
    <font>
      <b/>
      <sz val="10"/>
      <color theme="1"/>
      <name val="Arial Rounded MT Bold"/>
      <family val="2"/>
    </font>
    <font>
      <b/>
      <i/>
      <sz val="7"/>
      <color indexed="8"/>
      <name val="Arial Rounded MT Bold"/>
      <family val="2"/>
    </font>
    <font>
      <sz val="10"/>
      <color rgb="FFFF0000"/>
      <name val="Arial Rounded MT Bold"/>
      <family val="2"/>
    </font>
    <font>
      <sz val="11"/>
      <name val="Arial Rounded MT Bold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theme="4" tint="0.39997558519241921"/>
        <bgColor indexed="4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49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/>
      <top style="thin">
        <color indexed="8"/>
      </top>
      <bottom style="thin">
        <color indexed="55"/>
      </bottom>
      <diagonal/>
    </border>
    <border>
      <left style="thin">
        <color auto="1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auto="1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Protection="0">
      <alignment vertical="top" wrapText="1"/>
    </xf>
    <xf numFmtId="167" fontId="3" fillId="0" borderId="0" applyFill="0" applyBorder="0" applyProtection="0">
      <alignment vertical="top" wrapText="1"/>
    </xf>
  </cellStyleXfs>
  <cellXfs count="108">
    <xf numFmtId="0" fontId="0" fillId="0" borderId="0" xfId="0"/>
    <xf numFmtId="0" fontId="2" fillId="0" borderId="0" xfId="0" applyFont="1"/>
    <xf numFmtId="1" fontId="4" fillId="0" borderId="1" xfId="2" applyNumberFormat="1" applyFont="1" applyBorder="1" applyAlignment="1"/>
    <xf numFmtId="1" fontId="4" fillId="0" borderId="3" xfId="2" applyNumberFormat="1" applyFont="1" applyBorder="1" applyAlignment="1">
      <alignment horizontal="center"/>
    </xf>
    <xf numFmtId="1" fontId="4" fillId="0" borderId="4" xfId="2" applyNumberFormat="1" applyFont="1" applyBorder="1" applyAlignment="1">
      <alignment horizontal="center"/>
    </xf>
    <xf numFmtId="1" fontId="4" fillId="0" borderId="5" xfId="2" applyNumberFormat="1" applyFont="1" applyBorder="1" applyAlignment="1">
      <alignment wrapText="1"/>
    </xf>
    <xf numFmtId="0" fontId="4" fillId="0" borderId="4" xfId="2" applyFont="1" applyBorder="1" applyAlignment="1">
      <alignment horizontal="center"/>
    </xf>
    <xf numFmtId="0" fontId="8" fillId="0" borderId="0" xfId="2" applyFont="1">
      <alignment vertical="top" wrapText="1"/>
    </xf>
    <xf numFmtId="1" fontId="4" fillId="0" borderId="8" xfId="2" applyNumberFormat="1" applyFont="1" applyBorder="1" applyAlignment="1">
      <alignment wrapText="1"/>
    </xf>
    <xf numFmtId="4" fontId="4" fillId="0" borderId="4" xfId="2" applyNumberFormat="1" applyFont="1" applyBorder="1" applyAlignment="1">
      <alignment horizontal="center"/>
    </xf>
    <xf numFmtId="1" fontId="4" fillId="0" borderId="10" xfId="2" applyNumberFormat="1" applyFont="1" applyBorder="1" applyAlignment="1">
      <alignment wrapText="1"/>
    </xf>
    <xf numFmtId="1" fontId="4" fillId="0" borderId="11" xfId="2" applyNumberFormat="1" applyFont="1" applyBorder="1" applyAlignment="1">
      <alignment horizontal="center"/>
    </xf>
    <xf numFmtId="1" fontId="4" fillId="0" borderId="8" xfId="2" applyNumberFormat="1" applyFont="1" applyBorder="1" applyAlignment="1"/>
    <xf numFmtId="1" fontId="4" fillId="0" borderId="22" xfId="2" applyNumberFormat="1" applyFont="1" applyBorder="1" applyAlignment="1"/>
    <xf numFmtId="0" fontId="4" fillId="2" borderId="18" xfId="2" applyFont="1" applyFill="1" applyBorder="1" applyAlignment="1"/>
    <xf numFmtId="4" fontId="4" fillId="3" borderId="23" xfId="0" applyNumberFormat="1" applyFont="1" applyFill="1" applyBorder="1"/>
    <xf numFmtId="4" fontId="4" fillId="3" borderId="18" xfId="0" applyNumberFormat="1" applyFont="1" applyFill="1" applyBorder="1"/>
    <xf numFmtId="4" fontId="4" fillId="0" borderId="24" xfId="2" applyNumberFormat="1" applyFont="1" applyBorder="1" applyAlignment="1"/>
    <xf numFmtId="4" fontId="4" fillId="0" borderId="25" xfId="2" applyNumberFormat="1" applyFont="1" applyBorder="1" applyAlignment="1"/>
    <xf numFmtId="9" fontId="4" fillId="3" borderId="23" xfId="0" applyNumberFormat="1" applyFont="1" applyFill="1" applyBorder="1"/>
    <xf numFmtId="165" fontId="4" fillId="0" borderId="18" xfId="0" applyNumberFormat="1" applyFont="1" applyBorder="1"/>
    <xf numFmtId="9" fontId="4" fillId="0" borderId="26" xfId="2" applyNumberFormat="1" applyFont="1" applyBorder="1" applyAlignment="1"/>
    <xf numFmtId="166" fontId="4" fillId="0" borderId="26" xfId="2" applyNumberFormat="1" applyFont="1" applyBorder="1" applyAlignment="1"/>
    <xf numFmtId="166" fontId="4" fillId="0" borderId="27" xfId="2" applyNumberFormat="1" applyFont="1" applyBorder="1" applyAlignment="1"/>
    <xf numFmtId="43" fontId="4" fillId="0" borderId="18" xfId="1" applyFont="1" applyBorder="1"/>
    <xf numFmtId="167" fontId="4" fillId="0" borderId="26" xfId="3" applyFont="1" applyBorder="1" applyAlignment="1"/>
    <xf numFmtId="167" fontId="4" fillId="0" borderId="27" xfId="3" applyFont="1" applyBorder="1" applyAlignment="1"/>
    <xf numFmtId="4" fontId="4" fillId="0" borderId="18" xfId="0" applyNumberFormat="1" applyFont="1" applyBorder="1"/>
    <xf numFmtId="4" fontId="4" fillId="0" borderId="26" xfId="2" applyNumberFormat="1" applyFont="1" applyBorder="1" applyAlignment="1"/>
    <xf numFmtId="4" fontId="4" fillId="0" borderId="27" xfId="2" applyNumberFormat="1" applyFont="1" applyBorder="1" applyAlignment="1"/>
    <xf numFmtId="0" fontId="11" fillId="2" borderId="18" xfId="2" applyFont="1" applyFill="1" applyBorder="1" applyAlignment="1"/>
    <xf numFmtId="1" fontId="4" fillId="3" borderId="23" xfId="0" applyNumberFormat="1" applyFont="1" applyFill="1" applyBorder="1"/>
    <xf numFmtId="1" fontId="4" fillId="0" borderId="18" xfId="0" applyNumberFormat="1" applyFont="1" applyBorder="1"/>
    <xf numFmtId="1" fontId="4" fillId="0" borderId="26" xfId="2" applyNumberFormat="1" applyFont="1" applyBorder="1" applyAlignment="1"/>
    <xf numFmtId="1" fontId="4" fillId="0" borderId="27" xfId="2" applyNumberFormat="1" applyFont="1" applyBorder="1" applyAlignment="1"/>
    <xf numFmtId="4" fontId="4" fillId="2" borderId="26" xfId="2" applyNumberFormat="1" applyFont="1" applyFill="1" applyBorder="1" applyAlignment="1"/>
    <xf numFmtId="4" fontId="4" fillId="2" borderId="27" xfId="2" applyNumberFormat="1" applyFont="1" applyFill="1" applyBorder="1" applyAlignment="1"/>
    <xf numFmtId="9" fontId="4" fillId="0" borderId="18" xfId="0" applyNumberFormat="1" applyFont="1" applyBorder="1"/>
    <xf numFmtId="9" fontId="4" fillId="0" borderId="27" xfId="2" applyNumberFormat="1" applyFont="1" applyBorder="1" applyAlignment="1"/>
    <xf numFmtId="3" fontId="4" fillId="0" borderId="18" xfId="0" applyNumberFormat="1" applyFont="1" applyBorder="1"/>
    <xf numFmtId="168" fontId="4" fillId="0" borderId="28" xfId="2" applyNumberFormat="1" applyFont="1" applyBorder="1" applyAlignment="1"/>
    <xf numFmtId="168" fontId="4" fillId="0" borderId="29" xfId="2" applyNumberFormat="1" applyFont="1" applyBorder="1" applyAlignment="1"/>
    <xf numFmtId="0" fontId="4" fillId="3" borderId="23" xfId="0" applyFont="1" applyFill="1" applyBorder="1"/>
    <xf numFmtId="0" fontId="4" fillId="0" borderId="18" xfId="0" applyFont="1" applyBorder="1"/>
    <xf numFmtId="0" fontId="4" fillId="0" borderId="26" xfId="2" applyFont="1" applyBorder="1" applyAlignment="1"/>
    <xf numFmtId="0" fontId="4" fillId="0" borderId="27" xfId="2" applyFont="1" applyBorder="1" applyAlignment="1"/>
    <xf numFmtId="170" fontId="4" fillId="0" borderId="18" xfId="0" applyNumberFormat="1" applyFont="1" applyBorder="1"/>
    <xf numFmtId="168" fontId="4" fillId="0" borderId="26" xfId="2" applyNumberFormat="1" applyFont="1" applyBorder="1" applyAlignment="1"/>
    <xf numFmtId="168" fontId="4" fillId="0" borderId="27" xfId="2" applyNumberFormat="1" applyFont="1" applyBorder="1" applyAlignment="1"/>
    <xf numFmtId="167" fontId="4" fillId="0" borderId="28" xfId="3" applyFont="1" applyBorder="1" applyAlignment="1"/>
    <xf numFmtId="167" fontId="4" fillId="0" borderId="29" xfId="3" applyFont="1" applyBorder="1" applyAlignment="1"/>
    <xf numFmtId="171" fontId="4" fillId="0" borderId="26" xfId="2" applyNumberFormat="1" applyFont="1" applyBorder="1" applyAlignment="1"/>
    <xf numFmtId="171" fontId="4" fillId="0" borderId="27" xfId="2" applyNumberFormat="1" applyFont="1" applyBorder="1" applyAlignment="1"/>
    <xf numFmtId="43" fontId="4" fillId="3" borderId="23" xfId="1" applyFont="1" applyFill="1" applyBorder="1"/>
    <xf numFmtId="0" fontId="4" fillId="0" borderId="22" xfId="2" applyFont="1" applyBorder="1" applyAlignment="1"/>
    <xf numFmtId="172" fontId="4" fillId="0" borderId="18" xfId="2" applyNumberFormat="1" applyFont="1" applyBorder="1" applyAlignment="1">
      <alignment horizontal="center"/>
    </xf>
    <xf numFmtId="4" fontId="4" fillId="0" borderId="23" xfId="0" applyNumberFormat="1" applyFont="1" applyBorder="1"/>
    <xf numFmtId="173" fontId="4" fillId="0" borderId="23" xfId="0" applyNumberFormat="1" applyFont="1" applyBorder="1"/>
    <xf numFmtId="4" fontId="4" fillId="0" borderId="18" xfId="2" applyNumberFormat="1" applyFont="1" applyBorder="1" applyAlignment="1"/>
    <xf numFmtId="43" fontId="6" fillId="0" borderId="26" xfId="1" applyFont="1" applyBorder="1"/>
    <xf numFmtId="4" fontId="4" fillId="0" borderId="0" xfId="2" applyNumberFormat="1" applyFont="1" applyAlignment="1"/>
    <xf numFmtId="4" fontId="4" fillId="0" borderId="31" xfId="2" applyNumberFormat="1" applyFont="1" applyBorder="1" applyAlignment="1"/>
    <xf numFmtId="0" fontId="2" fillId="0" borderId="26" xfId="0" applyFont="1" applyBorder="1"/>
    <xf numFmtId="0" fontId="4" fillId="0" borderId="18" xfId="2" applyFont="1" applyBorder="1" applyAlignment="1"/>
    <xf numFmtId="171" fontId="12" fillId="0" borderId="32" xfId="2" applyNumberFormat="1" applyFont="1" applyBorder="1" applyAlignment="1"/>
    <xf numFmtId="171" fontId="12" fillId="0" borderId="18" xfId="2" applyNumberFormat="1" applyFont="1" applyBorder="1" applyAlignment="1"/>
    <xf numFmtId="171" fontId="12" fillId="0" borderId="26" xfId="2" applyNumberFormat="1" applyFont="1" applyBorder="1" applyAlignment="1"/>
    <xf numFmtId="173" fontId="13" fillId="0" borderId="26" xfId="0" applyNumberFormat="1" applyFont="1" applyBorder="1"/>
    <xf numFmtId="171" fontId="13" fillId="0" borderId="26" xfId="0" applyNumberFormat="1" applyFont="1" applyBorder="1"/>
    <xf numFmtId="171" fontId="12" fillId="0" borderId="27" xfId="2" applyNumberFormat="1" applyFont="1" applyBorder="1" applyAlignment="1"/>
    <xf numFmtId="0" fontId="14" fillId="0" borderId="33" xfId="2" applyFont="1" applyBorder="1" applyAlignment="1"/>
    <xf numFmtId="1" fontId="4" fillId="0" borderId="33" xfId="2" applyNumberFormat="1" applyFont="1" applyBorder="1" applyAlignment="1"/>
    <xf numFmtId="1" fontId="4" fillId="0" borderId="34" xfId="2" applyNumberFormat="1" applyFont="1" applyBorder="1" applyAlignment="1"/>
    <xf numFmtId="4" fontId="4" fillId="0" borderId="18" xfId="1" applyNumberFormat="1" applyFont="1" applyBorder="1"/>
    <xf numFmtId="4" fontId="4" fillId="3" borderId="18" xfId="1" applyNumberFormat="1" applyFont="1" applyFill="1" applyBorder="1"/>
    <xf numFmtId="0" fontId="15" fillId="2" borderId="18" xfId="2" applyFont="1" applyFill="1" applyBorder="1" applyAlignment="1"/>
    <xf numFmtId="169" fontId="15" fillId="3" borderId="23" xfId="0" applyNumberFormat="1" applyFont="1" applyFill="1" applyBorder="1"/>
    <xf numFmtId="169" fontId="15" fillId="0" borderId="18" xfId="0" applyNumberFormat="1" applyFont="1" applyBorder="1"/>
    <xf numFmtId="169" fontId="15" fillId="2" borderId="18" xfId="2" applyNumberFormat="1" applyFont="1" applyFill="1" applyBorder="1" applyAlignment="1"/>
    <xf numFmtId="169" fontId="15" fillId="2" borderId="30" xfId="2" applyNumberFormat="1" applyFont="1" applyFill="1" applyBorder="1" applyAlignment="1"/>
    <xf numFmtId="10" fontId="4" fillId="0" borderId="26" xfId="2" applyNumberFormat="1" applyFont="1" applyBorder="1" applyAlignment="1"/>
    <xf numFmtId="0" fontId="16" fillId="8" borderId="17" xfId="2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8" borderId="20" xfId="2" applyFont="1" applyFill="1" applyBorder="1" applyAlignment="1">
      <alignment horizontal="center" vertical="center" wrapText="1"/>
    </xf>
    <xf numFmtId="0" fontId="16" fillId="8" borderId="21" xfId="2" applyFont="1" applyFill="1" applyBorder="1" applyAlignment="1">
      <alignment horizontal="center" vertical="center" wrapText="1"/>
    </xf>
    <xf numFmtId="1" fontId="9" fillId="9" borderId="12" xfId="2" applyNumberFormat="1" applyFont="1" applyFill="1" applyBorder="1" applyAlignment="1">
      <alignment wrapText="1"/>
    </xf>
    <xf numFmtId="0" fontId="10" fillId="9" borderId="13" xfId="0" applyFont="1" applyFill="1" applyBorder="1" applyAlignment="1">
      <alignment horizontal="center"/>
    </xf>
    <xf numFmtId="0" fontId="4" fillId="10" borderId="18" xfId="2" applyFont="1" applyFill="1" applyBorder="1" applyAlignment="1"/>
    <xf numFmtId="4" fontId="4" fillId="11" borderId="23" xfId="0" applyNumberFormat="1" applyFont="1" applyFill="1" applyBorder="1"/>
    <xf numFmtId="4" fontId="4" fillId="11" borderId="18" xfId="0" applyNumberFormat="1" applyFont="1" applyFill="1" applyBorder="1"/>
    <xf numFmtId="4" fontId="4" fillId="11" borderId="26" xfId="2" applyNumberFormat="1" applyFont="1" applyFill="1" applyBorder="1" applyAlignment="1"/>
    <xf numFmtId="4" fontId="4" fillId="11" borderId="27" xfId="2" applyNumberFormat="1" applyFont="1" applyFill="1" applyBorder="1" applyAlignment="1"/>
    <xf numFmtId="164" fontId="6" fillId="6" borderId="4" xfId="2" applyNumberFormat="1" applyFont="1" applyFill="1" applyBorder="1" applyAlignment="1">
      <alignment horizontal="center"/>
    </xf>
    <xf numFmtId="0" fontId="6" fillId="5" borderId="4" xfId="2" applyFont="1" applyFill="1" applyBorder="1" applyAlignment="1">
      <alignment horizontal="center"/>
    </xf>
    <xf numFmtId="4" fontId="6" fillId="5" borderId="4" xfId="2" applyNumberFormat="1" applyFont="1" applyFill="1" applyBorder="1" applyAlignment="1">
      <alignment horizontal="center"/>
    </xf>
    <xf numFmtId="1" fontId="6" fillId="5" borderId="11" xfId="2" applyNumberFormat="1" applyFont="1" applyFill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1" fontId="7" fillId="0" borderId="6" xfId="2" applyNumberFormat="1" applyFont="1" applyBorder="1" applyAlignment="1">
      <alignment horizontal="center" vertical="center" wrapText="1"/>
    </xf>
    <xf numFmtId="1" fontId="7" fillId="0" borderId="7" xfId="2" applyNumberFormat="1" applyFont="1" applyBorder="1" applyAlignment="1">
      <alignment horizontal="center" vertical="center" wrapText="1"/>
    </xf>
    <xf numFmtId="1" fontId="7" fillId="0" borderId="9" xfId="2" applyNumberFormat="1" applyFont="1" applyBorder="1" applyAlignment="1">
      <alignment horizontal="center" vertical="center" wrapText="1"/>
    </xf>
    <xf numFmtId="1" fontId="7" fillId="0" borderId="0" xfId="2" applyNumberFormat="1" applyFont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/>
    </xf>
    <xf numFmtId="0" fontId="10" fillId="9" borderId="15" xfId="0" applyFont="1" applyFill="1" applyBorder="1" applyAlignment="1">
      <alignment horizontal="center"/>
    </xf>
    <xf numFmtId="0" fontId="10" fillId="9" borderId="16" xfId="0" applyFont="1" applyFill="1" applyBorder="1" applyAlignment="1">
      <alignment horizontal="center"/>
    </xf>
    <xf numFmtId="3" fontId="4" fillId="4" borderId="0" xfId="2" applyNumberFormat="1" applyFont="1" applyFill="1" applyBorder="1" applyAlignment="1"/>
    <xf numFmtId="0" fontId="2" fillId="12" borderId="4" xfId="0" applyFont="1" applyFill="1" applyBorder="1"/>
  </cellXfs>
  <cellStyles count="4">
    <cellStyle name="Comma" xfId="1" builtinId="3"/>
    <cellStyle name="Excel Built-in Comma" xfId="3" xr:uid="{313454F1-D86E-44C7-8D5F-C4CB08947593}"/>
    <cellStyle name="Excel Built-in Normal" xfId="2" xr:uid="{D0206BC9-C37B-4328-8FF3-33E874A6AF9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3</xdr:row>
      <xdr:rowOff>47625</xdr:rowOff>
    </xdr:from>
    <xdr:to>
      <xdr:col>4</xdr:col>
      <xdr:colOff>123825</xdr:colOff>
      <xdr:row>7</xdr:row>
      <xdr:rowOff>171450</xdr:rowOff>
    </xdr:to>
    <xdr:sp macro="" textlink="">
      <xdr:nvSpPr>
        <xdr:cNvPr id="2" name="Right Brace 3">
          <a:extLst>
            <a:ext uri="{FF2B5EF4-FFF2-40B4-BE49-F238E27FC236}">
              <a16:creationId xmlns:a16="http://schemas.microsoft.com/office/drawing/2014/main" id="{3E2E22BE-2A68-4CE5-870C-D36161D85C6B}"/>
            </a:ext>
          </a:extLst>
        </xdr:cNvPr>
        <xdr:cNvSpPr>
          <a:spLocks/>
        </xdr:cNvSpPr>
      </xdr:nvSpPr>
      <xdr:spPr bwMode="auto">
        <a:xfrm>
          <a:off x="5669281" y="626745"/>
          <a:ext cx="123824" cy="885825"/>
        </a:xfrm>
        <a:prstGeom prst="rightBrace">
          <a:avLst>
            <a:gd name="adj1" fmla="val 31506"/>
            <a:gd name="adj2" fmla="val 47787"/>
          </a:avLst>
        </a:prstGeom>
        <a:noFill/>
        <a:ln w="2844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1152525</xdr:colOff>
      <xdr:row>1</xdr:row>
      <xdr:rowOff>190500</xdr:rowOff>
    </xdr:from>
    <xdr:to>
      <xdr:col>10</xdr:col>
      <xdr:colOff>561975</xdr:colOff>
      <xdr:row>8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61BB280-1952-43F9-9F07-950AE29A4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06325" y="371475"/>
          <a:ext cx="2247900" cy="1314450"/>
        </a:xfrm>
        <a:prstGeom prst="rect">
          <a:avLst/>
        </a:prstGeom>
      </xdr:spPr>
    </xdr:pic>
    <xdr:clientData/>
  </xdr:twoCellAnchor>
  <xdr:twoCellAnchor>
    <xdr:from>
      <xdr:col>10</xdr:col>
      <xdr:colOff>371475</xdr:colOff>
      <xdr:row>2</xdr:row>
      <xdr:rowOff>9525</xdr:rowOff>
    </xdr:from>
    <xdr:to>
      <xdr:col>12</xdr:col>
      <xdr:colOff>9525</xdr:colOff>
      <xdr:row>8</xdr:row>
      <xdr:rowOff>182881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50CD3552-1EEA-416D-B772-2596FB998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58494" t="41836" r="20753" b="29878"/>
        <a:stretch>
          <a:fillRect/>
        </a:stretch>
      </xdr:blipFill>
      <xdr:spPr bwMode="auto">
        <a:xfrm>
          <a:off x="14563725" y="400050"/>
          <a:ext cx="2371725" cy="130683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9525</xdr:colOff>
      <xdr:row>1</xdr:row>
      <xdr:rowOff>209549</xdr:rowOff>
    </xdr:from>
    <xdr:to>
      <xdr:col>2</xdr:col>
      <xdr:colOff>0</xdr:colOff>
      <xdr:row>8</xdr:row>
      <xdr:rowOff>187515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8EC2BF6-DB3D-4A1E-9F42-6A3A3D13B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90524"/>
          <a:ext cx="2257425" cy="13209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A826D-40C7-42EB-93E1-0AD88FE0868D}">
  <dimension ref="A1:L99"/>
  <sheetViews>
    <sheetView tabSelected="1" topLeftCell="B1" zoomScale="80" zoomScaleNormal="80" workbookViewId="0">
      <selection activeCell="H7" sqref="H7"/>
    </sheetView>
  </sheetViews>
  <sheetFormatPr defaultColWidth="9.109375" defaultRowHeight="13.8" x14ac:dyDescent="0.25"/>
  <cols>
    <col min="1" max="1" width="5" style="1" customWidth="1"/>
    <col min="2" max="2" width="33" style="1" customWidth="1"/>
    <col min="3" max="4" width="22.33203125" style="1" customWidth="1"/>
    <col min="5" max="11" width="20.6640625" style="1" customWidth="1"/>
    <col min="12" max="12" width="19.21875" style="1" customWidth="1"/>
    <col min="13" max="16384" width="9.109375" style="1"/>
  </cols>
  <sheetData>
    <row r="1" spans="1:12" ht="14.4" x14ac:dyDescent="0.3">
      <c r="A1"/>
      <c r="B1"/>
      <c r="C1"/>
      <c r="D1"/>
      <c r="E1"/>
      <c r="F1"/>
      <c r="G1"/>
      <c r="H1"/>
      <c r="I1"/>
    </row>
    <row r="2" spans="1:12" ht="16.8" x14ac:dyDescent="0.3">
      <c r="A2" s="2"/>
      <c r="B2" s="97" t="s">
        <v>47</v>
      </c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4.4" x14ac:dyDescent="0.3">
      <c r="A3" s="2"/>
      <c r="B3" s="3"/>
      <c r="C3" s="93">
        <f ca="1">NOW()</f>
        <v>44162.538976388889</v>
      </c>
      <c r="D3" s="4" t="s">
        <v>0</v>
      </c>
      <c r="E3"/>
      <c r="F3"/>
      <c r="G3"/>
      <c r="H3"/>
      <c r="I3"/>
    </row>
    <row r="4" spans="1:12" ht="15" customHeight="1" x14ac:dyDescent="0.25">
      <c r="A4" s="2"/>
      <c r="B4" s="5"/>
      <c r="C4" s="94" t="s">
        <v>48</v>
      </c>
      <c r="D4" s="6" t="s">
        <v>1</v>
      </c>
      <c r="E4" s="99" t="s">
        <v>2</v>
      </c>
      <c r="F4" s="100"/>
      <c r="G4" s="100"/>
      <c r="H4" s="7"/>
      <c r="I4" s="7"/>
    </row>
    <row r="5" spans="1:12" ht="15" customHeight="1" x14ac:dyDescent="0.25">
      <c r="A5" s="2"/>
      <c r="B5" s="8"/>
      <c r="C5" s="95">
        <v>5584000</v>
      </c>
      <c r="D5" s="9" t="s">
        <v>3</v>
      </c>
      <c r="E5" s="101"/>
      <c r="F5" s="102"/>
      <c r="G5" s="102"/>
      <c r="H5" s="7"/>
      <c r="I5" s="7"/>
    </row>
    <row r="6" spans="1:12" ht="15" customHeight="1" x14ac:dyDescent="0.25">
      <c r="A6" s="2"/>
      <c r="B6" s="8"/>
      <c r="C6" s="94">
        <v>23.87</v>
      </c>
      <c r="D6" s="6" t="s">
        <v>4</v>
      </c>
      <c r="E6" s="101"/>
      <c r="F6" s="102"/>
      <c r="G6" s="102"/>
      <c r="H6" s="7"/>
      <c r="I6" s="7"/>
    </row>
    <row r="7" spans="1:12" ht="15" customHeight="1" x14ac:dyDescent="0.25">
      <c r="A7" s="2"/>
      <c r="B7" s="8"/>
      <c r="C7" s="94" t="s">
        <v>34</v>
      </c>
      <c r="D7" s="6" t="s">
        <v>5</v>
      </c>
      <c r="E7" s="101"/>
      <c r="F7" s="102"/>
      <c r="G7" s="102"/>
      <c r="H7" s="7"/>
      <c r="I7" s="7"/>
    </row>
    <row r="8" spans="1:12" ht="15" customHeight="1" x14ac:dyDescent="0.25">
      <c r="A8" s="2"/>
      <c r="B8" s="8"/>
      <c r="C8" s="94" t="s">
        <v>49</v>
      </c>
      <c r="D8" s="6" t="s">
        <v>6</v>
      </c>
      <c r="E8" s="101"/>
      <c r="F8" s="102"/>
      <c r="G8" s="102"/>
      <c r="H8" s="7"/>
      <c r="I8" s="7"/>
    </row>
    <row r="9" spans="1:12" ht="15" customHeight="1" thickBot="1" x14ac:dyDescent="0.3">
      <c r="A9" s="2"/>
      <c r="B9" s="10"/>
      <c r="C9" s="96" t="s">
        <v>44</v>
      </c>
      <c r="D9" s="11" t="s">
        <v>7</v>
      </c>
    </row>
    <row r="10" spans="1:12" ht="14.4" thickBot="1" x14ac:dyDescent="0.3">
      <c r="A10" s="12"/>
      <c r="B10" s="86"/>
      <c r="C10" s="87" t="s">
        <v>8</v>
      </c>
      <c r="D10" s="87" t="s">
        <v>9</v>
      </c>
      <c r="E10" s="103" t="s">
        <v>10</v>
      </c>
      <c r="F10" s="104"/>
      <c r="G10" s="105"/>
      <c r="H10" s="103" t="s">
        <v>11</v>
      </c>
      <c r="I10" s="105"/>
      <c r="J10" s="103" t="s">
        <v>12</v>
      </c>
      <c r="K10" s="104"/>
      <c r="L10" s="107" t="s">
        <v>45</v>
      </c>
    </row>
    <row r="11" spans="1:12" ht="41.4" x14ac:dyDescent="0.25">
      <c r="A11" s="2"/>
      <c r="B11" s="81" t="s">
        <v>13</v>
      </c>
      <c r="C11" s="82" t="s">
        <v>14</v>
      </c>
      <c r="D11" s="83" t="s">
        <v>36</v>
      </c>
      <c r="E11" s="84" t="s">
        <v>37</v>
      </c>
      <c r="F11" s="84" t="s">
        <v>38</v>
      </c>
      <c r="G11" s="84" t="s">
        <v>39</v>
      </c>
      <c r="H11" s="85" t="s">
        <v>40</v>
      </c>
      <c r="I11" s="85" t="s">
        <v>41</v>
      </c>
      <c r="J11" s="84" t="s">
        <v>42</v>
      </c>
      <c r="K11" s="84" t="s">
        <v>43</v>
      </c>
      <c r="L11" s="85" t="s">
        <v>46</v>
      </c>
    </row>
    <row r="12" spans="1:12" x14ac:dyDescent="0.25">
      <c r="A12" s="13"/>
      <c r="B12" s="14" t="s">
        <v>15</v>
      </c>
      <c r="C12" s="15">
        <f>C5</f>
        <v>5584000</v>
      </c>
      <c r="D12" s="16">
        <f>C12</f>
        <v>5584000</v>
      </c>
      <c r="E12" s="17">
        <f>D12</f>
        <v>5584000</v>
      </c>
      <c r="F12" s="17">
        <f>E12</f>
        <v>5584000</v>
      </c>
      <c r="G12" s="17">
        <f>E12</f>
        <v>5584000</v>
      </c>
      <c r="H12" s="18">
        <f>C5</f>
        <v>5584000</v>
      </c>
      <c r="I12" s="17">
        <f>H12</f>
        <v>5584000</v>
      </c>
      <c r="J12" s="17">
        <f>I12</f>
        <v>5584000</v>
      </c>
      <c r="K12" s="17">
        <f>J12</f>
        <v>5584000</v>
      </c>
      <c r="L12" s="18">
        <f>K12</f>
        <v>5584000</v>
      </c>
    </row>
    <row r="13" spans="1:12" x14ac:dyDescent="0.25">
      <c r="A13" s="13"/>
      <c r="B13" s="14" t="s">
        <v>16</v>
      </c>
      <c r="C13" s="19">
        <v>0.05</v>
      </c>
      <c r="D13" s="20">
        <v>0.01</v>
      </c>
      <c r="E13" s="21">
        <v>0.01</v>
      </c>
      <c r="F13" s="21">
        <v>0.02</v>
      </c>
      <c r="G13" s="22">
        <v>2.5000000000000001E-2</v>
      </c>
      <c r="H13" s="23"/>
      <c r="I13" s="22"/>
      <c r="J13" s="80">
        <v>2.5000000000000001E-3</v>
      </c>
      <c r="K13" s="22">
        <v>5.0000000000000001E-3</v>
      </c>
      <c r="L13" s="23"/>
    </row>
    <row r="14" spans="1:12" x14ac:dyDescent="0.25">
      <c r="A14" s="13"/>
      <c r="B14" s="14" t="s">
        <v>17</v>
      </c>
      <c r="C14" s="15">
        <f>C12*C13</f>
        <v>279200</v>
      </c>
      <c r="D14" s="24">
        <f>D12*D13</f>
        <v>55840</v>
      </c>
      <c r="E14" s="25">
        <f>E12*E13</f>
        <v>55840</v>
      </c>
      <c r="F14" s="25">
        <f>F12*F13</f>
        <v>111680</v>
      </c>
      <c r="G14" s="25">
        <f>G12*G13</f>
        <v>139600</v>
      </c>
      <c r="H14" s="26"/>
      <c r="I14" s="25"/>
      <c r="J14" s="25">
        <f>J12*J13</f>
        <v>13960</v>
      </c>
      <c r="K14" s="25">
        <f>K12*K13</f>
        <v>27920</v>
      </c>
      <c r="L14" s="26"/>
    </row>
    <row r="15" spans="1:12" x14ac:dyDescent="0.25">
      <c r="A15" s="13"/>
      <c r="B15" s="14" t="s">
        <v>18</v>
      </c>
      <c r="C15" s="15">
        <f>C12-C14</f>
        <v>5304800</v>
      </c>
      <c r="D15" s="27">
        <f>D12-D14</f>
        <v>5528160</v>
      </c>
      <c r="E15" s="28">
        <f t="shared" ref="E15:K15" si="0">E12-E14</f>
        <v>5528160</v>
      </c>
      <c r="F15" s="28">
        <f t="shared" si="0"/>
        <v>5472320</v>
      </c>
      <c r="G15" s="28">
        <f t="shared" si="0"/>
        <v>5444400</v>
      </c>
      <c r="H15" s="29">
        <f t="shared" si="0"/>
        <v>5584000</v>
      </c>
      <c r="I15" s="28">
        <f t="shared" si="0"/>
        <v>5584000</v>
      </c>
      <c r="J15" s="28">
        <f t="shared" si="0"/>
        <v>5570040</v>
      </c>
      <c r="K15" s="28">
        <f t="shared" si="0"/>
        <v>5556080</v>
      </c>
      <c r="L15" s="29">
        <f t="shared" ref="L15" si="1">L12-L14</f>
        <v>5584000</v>
      </c>
    </row>
    <row r="16" spans="1:12" x14ac:dyDescent="0.25">
      <c r="A16" s="13"/>
      <c r="B16" s="14" t="s">
        <v>19</v>
      </c>
      <c r="C16" s="15">
        <f>C15*0.065</f>
        <v>344812</v>
      </c>
      <c r="D16" s="27">
        <f>D15*0.065</f>
        <v>359330.4</v>
      </c>
      <c r="E16" s="28">
        <f t="shared" ref="E16:K16" si="2">E15*0.065</f>
        <v>359330.4</v>
      </c>
      <c r="F16" s="28">
        <f t="shared" si="2"/>
        <v>355700.8</v>
      </c>
      <c r="G16" s="28">
        <f t="shared" si="2"/>
        <v>353886</v>
      </c>
      <c r="H16" s="29">
        <f t="shared" si="2"/>
        <v>362960</v>
      </c>
      <c r="I16" s="28">
        <f t="shared" si="2"/>
        <v>362960</v>
      </c>
      <c r="J16" s="28">
        <f t="shared" si="2"/>
        <v>362052.60000000003</v>
      </c>
      <c r="K16" s="28">
        <f t="shared" si="2"/>
        <v>361145.2</v>
      </c>
      <c r="L16" s="29">
        <f t="shared" ref="L16" si="3">L15*0.065</f>
        <v>362960</v>
      </c>
    </row>
    <row r="17" spans="1:12" x14ac:dyDescent="0.25">
      <c r="A17" s="13"/>
      <c r="B17" s="30" t="s">
        <v>20</v>
      </c>
      <c r="C17" s="31"/>
      <c r="D17" s="32"/>
      <c r="E17" s="33"/>
      <c r="F17" s="33"/>
      <c r="G17" s="33"/>
      <c r="H17" s="34"/>
      <c r="I17" s="33"/>
      <c r="J17" s="33"/>
      <c r="K17" s="33"/>
      <c r="L17" s="34"/>
    </row>
    <row r="18" spans="1:12" x14ac:dyDescent="0.25">
      <c r="A18" s="13"/>
      <c r="B18" s="14" t="s">
        <v>21</v>
      </c>
      <c r="C18" s="15">
        <f>IF(C15&gt;3199200,C15*0.12,0)</f>
        <v>636576</v>
      </c>
      <c r="D18" s="16">
        <f>IF(D15&gt;3199200,D15*0.12,0)</f>
        <v>663379.19999999995</v>
      </c>
      <c r="E18" s="35">
        <f t="shared" ref="E18:K18" si="4">IF(E15&gt;3199200,E15*0.12,0)</f>
        <v>663379.19999999995</v>
      </c>
      <c r="F18" s="35">
        <f t="shared" si="4"/>
        <v>656678.40000000002</v>
      </c>
      <c r="G18" s="35">
        <f t="shared" si="4"/>
        <v>653328</v>
      </c>
      <c r="H18" s="36">
        <f t="shared" si="4"/>
        <v>670080</v>
      </c>
      <c r="I18" s="35">
        <f t="shared" si="4"/>
        <v>670080</v>
      </c>
      <c r="J18" s="35">
        <f t="shared" si="4"/>
        <v>668404.79999999993</v>
      </c>
      <c r="K18" s="35">
        <f t="shared" si="4"/>
        <v>666729.6</v>
      </c>
      <c r="L18" s="36">
        <f t="shared" ref="L18" si="5">IF(L15&gt;3199200,L15*0.12,0)</f>
        <v>670080</v>
      </c>
    </row>
    <row r="19" spans="1:12" x14ac:dyDescent="0.25">
      <c r="A19" s="13"/>
      <c r="B19" s="88" t="s">
        <v>22</v>
      </c>
      <c r="C19" s="89">
        <f>C15+C16+C18</f>
        <v>6286188</v>
      </c>
      <c r="D19" s="90">
        <f>D15+D16+D18</f>
        <v>6550869.6000000006</v>
      </c>
      <c r="E19" s="91">
        <f t="shared" ref="E19:K19" si="6">E15+E16+E18</f>
        <v>6550869.6000000006</v>
      </c>
      <c r="F19" s="91">
        <f t="shared" si="6"/>
        <v>6484699.2000000002</v>
      </c>
      <c r="G19" s="91">
        <f t="shared" si="6"/>
        <v>6451614</v>
      </c>
      <c r="H19" s="92">
        <f t="shared" si="6"/>
        <v>6617040</v>
      </c>
      <c r="I19" s="91">
        <f t="shared" si="6"/>
        <v>6617040</v>
      </c>
      <c r="J19" s="91">
        <f t="shared" si="6"/>
        <v>6600497.3999999994</v>
      </c>
      <c r="K19" s="91">
        <f t="shared" si="6"/>
        <v>6583954.7999999998</v>
      </c>
      <c r="L19" s="92">
        <f t="shared" ref="L19" si="7">L15+L16+L18</f>
        <v>6617040</v>
      </c>
    </row>
    <row r="20" spans="1:12" x14ac:dyDescent="0.25">
      <c r="A20" s="13"/>
      <c r="B20" s="14" t="s">
        <v>23</v>
      </c>
      <c r="C20" s="19">
        <v>1</v>
      </c>
      <c r="D20" s="37">
        <v>1</v>
      </c>
      <c r="E20" s="21">
        <v>0.1</v>
      </c>
      <c r="F20" s="21">
        <v>0.2</v>
      </c>
      <c r="G20" s="21">
        <v>0.5</v>
      </c>
      <c r="H20" s="38">
        <v>0.15</v>
      </c>
      <c r="I20" s="21">
        <v>0.2</v>
      </c>
      <c r="J20" s="21">
        <v>0.1</v>
      </c>
      <c r="K20" s="21">
        <v>0.2</v>
      </c>
      <c r="L20" s="38">
        <v>0.12</v>
      </c>
    </row>
    <row r="21" spans="1:12" x14ac:dyDescent="0.25">
      <c r="A21" s="13"/>
      <c r="B21" s="14" t="s">
        <v>24</v>
      </c>
      <c r="C21" s="15">
        <f>C19*C20</f>
        <v>6286188</v>
      </c>
      <c r="D21" s="39">
        <f>D19*D20</f>
        <v>6550869.6000000006</v>
      </c>
      <c r="E21" s="40">
        <f t="shared" ref="E21:K21" si="8">E19*E20</f>
        <v>655086.96000000008</v>
      </c>
      <c r="F21" s="40">
        <f t="shared" si="8"/>
        <v>1296939.8400000001</v>
      </c>
      <c r="G21" s="40">
        <f t="shared" si="8"/>
        <v>3225807</v>
      </c>
      <c r="H21" s="41">
        <f t="shared" si="8"/>
        <v>992556</v>
      </c>
      <c r="I21" s="40">
        <f t="shared" si="8"/>
        <v>1323408</v>
      </c>
      <c r="J21" s="40">
        <f t="shared" si="8"/>
        <v>660049.74</v>
      </c>
      <c r="K21" s="40">
        <f t="shared" si="8"/>
        <v>1316790.96</v>
      </c>
      <c r="L21" s="41">
        <f t="shared" ref="L21" si="9">L19*L20</f>
        <v>794044.79999999993</v>
      </c>
    </row>
    <row r="22" spans="1:12" x14ac:dyDescent="0.25">
      <c r="A22" s="13"/>
      <c r="B22" s="75" t="s">
        <v>35</v>
      </c>
      <c r="C22" s="76">
        <v>25000</v>
      </c>
      <c r="D22" s="77">
        <f t="shared" ref="D22:L22" si="10">C22</f>
        <v>25000</v>
      </c>
      <c r="E22" s="78">
        <f t="shared" si="10"/>
        <v>25000</v>
      </c>
      <c r="F22" s="78">
        <f t="shared" si="10"/>
        <v>25000</v>
      </c>
      <c r="G22" s="78">
        <f t="shared" si="10"/>
        <v>25000</v>
      </c>
      <c r="H22" s="79">
        <f t="shared" si="10"/>
        <v>25000</v>
      </c>
      <c r="I22" s="78">
        <f>H22</f>
        <v>25000</v>
      </c>
      <c r="J22" s="78">
        <f t="shared" si="10"/>
        <v>25000</v>
      </c>
      <c r="K22" s="78">
        <f t="shared" si="10"/>
        <v>25000</v>
      </c>
      <c r="L22" s="79">
        <f t="shared" si="10"/>
        <v>25000</v>
      </c>
    </row>
    <row r="23" spans="1:12" x14ac:dyDescent="0.25">
      <c r="A23" s="13"/>
      <c r="B23" s="14" t="s">
        <v>25</v>
      </c>
      <c r="C23" s="15">
        <f>C21-C22</f>
        <v>6261188</v>
      </c>
      <c r="D23" s="39">
        <f>D21-D22</f>
        <v>6525869.6000000006</v>
      </c>
      <c r="E23" s="40">
        <f t="shared" ref="E23:K23" si="11">E21-E22</f>
        <v>630086.96000000008</v>
      </c>
      <c r="F23" s="40">
        <f t="shared" si="11"/>
        <v>1271939.8400000001</v>
      </c>
      <c r="G23" s="40">
        <f t="shared" si="11"/>
        <v>3200807</v>
      </c>
      <c r="H23" s="41">
        <f t="shared" si="11"/>
        <v>967556</v>
      </c>
      <c r="I23" s="40">
        <f t="shared" si="11"/>
        <v>1298408</v>
      </c>
      <c r="J23" s="40">
        <f t="shared" si="11"/>
        <v>635049.74</v>
      </c>
      <c r="K23" s="40">
        <f t="shared" si="11"/>
        <v>1291790.96</v>
      </c>
      <c r="L23" s="41">
        <f t="shared" ref="L23" si="12">L21-L22</f>
        <v>769044.79999999993</v>
      </c>
    </row>
    <row r="24" spans="1:12" x14ac:dyDescent="0.25">
      <c r="A24" s="13"/>
      <c r="B24" s="14" t="s">
        <v>26</v>
      </c>
      <c r="C24" s="42">
        <v>1</v>
      </c>
      <c r="D24" s="43">
        <v>61</v>
      </c>
      <c r="E24" s="44">
        <v>1</v>
      </c>
      <c r="F24" s="44">
        <v>1</v>
      </c>
      <c r="G24" s="44">
        <v>1</v>
      </c>
      <c r="H24" s="45">
        <v>61</v>
      </c>
      <c r="I24" s="44">
        <v>61</v>
      </c>
      <c r="J24" s="44">
        <v>1</v>
      </c>
      <c r="K24" s="44">
        <v>1</v>
      </c>
      <c r="L24" s="45">
        <v>61</v>
      </c>
    </row>
    <row r="25" spans="1:12" x14ac:dyDescent="0.25">
      <c r="A25" s="13"/>
      <c r="B25" s="14" t="s">
        <v>27</v>
      </c>
      <c r="C25" s="15">
        <f>C23/C24</f>
        <v>6261188</v>
      </c>
      <c r="D25" s="46">
        <f>D23/D24</f>
        <v>106981.46885245903</v>
      </c>
      <c r="E25" s="47">
        <f t="shared" ref="E25:K25" si="13">E23/E24</f>
        <v>630086.96000000008</v>
      </c>
      <c r="F25" s="47">
        <f t="shared" si="13"/>
        <v>1271939.8400000001</v>
      </c>
      <c r="G25" s="47">
        <f t="shared" si="13"/>
        <v>3200807</v>
      </c>
      <c r="H25" s="48">
        <f t="shared" si="13"/>
        <v>15861.573770491803</v>
      </c>
      <c r="I25" s="47">
        <f t="shared" si="13"/>
        <v>21285.377049180326</v>
      </c>
      <c r="J25" s="47">
        <f t="shared" si="13"/>
        <v>635049.74</v>
      </c>
      <c r="K25" s="47">
        <f t="shared" si="13"/>
        <v>1291790.96</v>
      </c>
      <c r="L25" s="48">
        <f t="shared" ref="L25" si="14">L23/L24</f>
        <v>12607.291803278687</v>
      </c>
    </row>
    <row r="26" spans="1:12" x14ac:dyDescent="0.25">
      <c r="A26" s="13"/>
      <c r="B26" s="14" t="s">
        <v>23</v>
      </c>
      <c r="C26" s="19"/>
      <c r="D26" s="37"/>
      <c r="E26" s="21">
        <v>0.9</v>
      </c>
      <c r="F26" s="21">
        <v>0.8</v>
      </c>
      <c r="G26" s="21">
        <v>0.5</v>
      </c>
      <c r="H26" s="38"/>
      <c r="I26" s="21"/>
      <c r="J26" s="21">
        <v>0.1</v>
      </c>
      <c r="K26" s="21">
        <v>0.1</v>
      </c>
      <c r="L26" s="38"/>
    </row>
    <row r="27" spans="1:12" x14ac:dyDescent="0.25">
      <c r="A27" s="13"/>
      <c r="B27" s="14" t="s">
        <v>24</v>
      </c>
      <c r="C27" s="15"/>
      <c r="D27" s="39"/>
      <c r="E27" s="49">
        <f>E19*E26</f>
        <v>5895782.6400000006</v>
      </c>
      <c r="F27" s="49">
        <f>F19*F26</f>
        <v>5187759.3600000003</v>
      </c>
      <c r="G27" s="49">
        <f>G19*G26</f>
        <v>3225807</v>
      </c>
      <c r="H27" s="50"/>
      <c r="I27" s="49"/>
      <c r="J27" s="49">
        <f>J19*J26</f>
        <v>660049.74</v>
      </c>
      <c r="K27" s="49">
        <f>K19*K26</f>
        <v>658395.48</v>
      </c>
      <c r="L27" s="50"/>
    </row>
    <row r="28" spans="1:12" x14ac:dyDescent="0.25">
      <c r="A28" s="13"/>
      <c r="B28" s="14" t="s">
        <v>26</v>
      </c>
      <c r="C28" s="31"/>
      <c r="D28" s="32"/>
      <c r="E28" s="44">
        <v>61</v>
      </c>
      <c r="F28" s="44">
        <v>61</v>
      </c>
      <c r="G28" s="44">
        <v>61</v>
      </c>
      <c r="H28" s="45"/>
      <c r="I28" s="44"/>
      <c r="J28" s="44">
        <v>60</v>
      </c>
      <c r="K28" s="44">
        <v>60</v>
      </c>
      <c r="L28" s="45"/>
    </row>
    <row r="29" spans="1:12" x14ac:dyDescent="0.25">
      <c r="A29" s="13"/>
      <c r="B29" s="14" t="s">
        <v>27</v>
      </c>
      <c r="C29" s="15"/>
      <c r="D29" s="46"/>
      <c r="E29" s="49">
        <f>E27/E28</f>
        <v>96652.174426229525</v>
      </c>
      <c r="F29" s="49">
        <f>F27/F28</f>
        <v>85045.235409836067</v>
      </c>
      <c r="G29" s="49">
        <f>G27/G28</f>
        <v>52882.081967213118</v>
      </c>
      <c r="H29" s="50"/>
      <c r="I29" s="49"/>
      <c r="J29" s="49">
        <f>J27/J28</f>
        <v>11000.829</v>
      </c>
      <c r="K29" s="49">
        <f>K27/K28</f>
        <v>10973.258</v>
      </c>
      <c r="L29" s="50"/>
    </row>
    <row r="30" spans="1:12" x14ac:dyDescent="0.25">
      <c r="A30" s="13"/>
      <c r="B30" s="14" t="s">
        <v>28</v>
      </c>
      <c r="C30" s="15"/>
      <c r="D30" s="46"/>
      <c r="E30" s="21"/>
      <c r="F30" s="21"/>
      <c r="G30" s="21"/>
      <c r="H30" s="38">
        <v>0.85</v>
      </c>
      <c r="I30" s="21">
        <v>0.8</v>
      </c>
      <c r="J30" s="21">
        <v>0.8</v>
      </c>
      <c r="K30" s="21">
        <v>0.7</v>
      </c>
      <c r="L30" s="38">
        <v>0.88</v>
      </c>
    </row>
    <row r="31" spans="1:12" x14ac:dyDescent="0.25">
      <c r="A31" s="13"/>
      <c r="B31" s="14" t="s">
        <v>29</v>
      </c>
      <c r="C31" s="15"/>
      <c r="D31" s="39"/>
      <c r="E31" s="51"/>
      <c r="F31" s="51"/>
      <c r="G31" s="51"/>
      <c r="H31" s="52">
        <f>H19*H30</f>
        <v>5624484</v>
      </c>
      <c r="I31" s="51">
        <f>I19*I30</f>
        <v>5293632</v>
      </c>
      <c r="J31" s="51">
        <f>J19*J30</f>
        <v>5280397.92</v>
      </c>
      <c r="K31" s="51">
        <f>K19*K30</f>
        <v>4608768.3599999994</v>
      </c>
      <c r="L31" s="52">
        <f>L19*L30</f>
        <v>5822995.2000000002</v>
      </c>
    </row>
    <row r="32" spans="1:12" x14ac:dyDescent="0.25">
      <c r="A32" s="13"/>
      <c r="B32" s="14" t="s">
        <v>30</v>
      </c>
      <c r="C32" s="53">
        <v>50000</v>
      </c>
      <c r="D32" s="32"/>
      <c r="E32" s="33"/>
      <c r="F32" s="33"/>
      <c r="G32" s="33"/>
      <c r="H32" s="34"/>
      <c r="I32" s="33"/>
      <c r="J32" s="33"/>
      <c r="K32" s="33"/>
      <c r="L32" s="34"/>
    </row>
    <row r="33" spans="1:12" x14ac:dyDescent="0.25">
      <c r="A33" s="12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</row>
    <row r="34" spans="1:12" x14ac:dyDescent="0.25">
      <c r="A34" s="54">
        <v>0</v>
      </c>
      <c r="B34" s="55">
        <f t="shared" ref="B34:B96" ca="1" si="15">EDATE(NOW(),A34)</f>
        <v>44162</v>
      </c>
      <c r="C34" s="53">
        <f t="shared" ref="C34:K34" si="16">C22</f>
        <v>25000</v>
      </c>
      <c r="D34" s="73">
        <f t="shared" si="16"/>
        <v>25000</v>
      </c>
      <c r="E34" s="28">
        <f t="shared" si="16"/>
        <v>25000</v>
      </c>
      <c r="F34" s="28">
        <f t="shared" si="16"/>
        <v>25000</v>
      </c>
      <c r="G34" s="28">
        <f t="shared" si="16"/>
        <v>25000</v>
      </c>
      <c r="H34" s="29">
        <f t="shared" si="16"/>
        <v>25000</v>
      </c>
      <c r="I34" s="28">
        <f t="shared" si="16"/>
        <v>25000</v>
      </c>
      <c r="J34" s="28">
        <f t="shared" si="16"/>
        <v>25000</v>
      </c>
      <c r="K34" s="28">
        <f t="shared" si="16"/>
        <v>25000</v>
      </c>
      <c r="L34" s="29">
        <f t="shared" ref="L34" si="17">L22</f>
        <v>25000</v>
      </c>
    </row>
    <row r="35" spans="1:12" x14ac:dyDescent="0.25">
      <c r="A35" s="54">
        <v>1</v>
      </c>
      <c r="B35" s="55">
        <f t="shared" ca="1" si="15"/>
        <v>44192</v>
      </c>
      <c r="C35" s="53">
        <f>C25-C32</f>
        <v>6211188</v>
      </c>
      <c r="D35" s="73">
        <f t="shared" ref="D35:K35" si="18">D25</f>
        <v>106981.46885245903</v>
      </c>
      <c r="E35" s="28">
        <f t="shared" si="18"/>
        <v>630086.96000000008</v>
      </c>
      <c r="F35" s="28">
        <f t="shared" si="18"/>
        <v>1271939.8400000001</v>
      </c>
      <c r="G35" s="28">
        <f t="shared" si="18"/>
        <v>3200807</v>
      </c>
      <c r="H35" s="29">
        <f t="shared" si="18"/>
        <v>15861.573770491803</v>
      </c>
      <c r="I35" s="28">
        <f t="shared" si="18"/>
        <v>21285.377049180326</v>
      </c>
      <c r="J35" s="28">
        <f t="shared" si="18"/>
        <v>635049.74</v>
      </c>
      <c r="K35" s="28">
        <f t="shared" si="18"/>
        <v>1291790.96</v>
      </c>
      <c r="L35" s="29">
        <f t="shared" ref="L35" si="19">L25</f>
        <v>12607.291803278687</v>
      </c>
    </row>
    <row r="36" spans="1:12" x14ac:dyDescent="0.25">
      <c r="A36" s="54">
        <v>2</v>
      </c>
      <c r="B36" s="55">
        <f t="shared" ca="1" si="15"/>
        <v>44223</v>
      </c>
      <c r="C36" s="15"/>
      <c r="D36" s="73">
        <f>D35</f>
        <v>106981.46885245903</v>
      </c>
      <c r="E36" s="28">
        <f>E29</f>
        <v>96652.174426229525</v>
      </c>
      <c r="F36" s="28">
        <f>F29</f>
        <v>85045.235409836067</v>
      </c>
      <c r="G36" s="28">
        <f>G29</f>
        <v>52882.081967213118</v>
      </c>
      <c r="H36" s="29">
        <f t="shared" ref="H36:K51" si="20">H35</f>
        <v>15861.573770491803</v>
      </c>
      <c r="I36" s="28">
        <f t="shared" si="20"/>
        <v>21285.377049180326</v>
      </c>
      <c r="J36" s="28">
        <f>J29</f>
        <v>11000.829</v>
      </c>
      <c r="K36" s="28">
        <f>K29</f>
        <v>10973.258</v>
      </c>
      <c r="L36" s="29">
        <f t="shared" ref="L36" si="21">L35</f>
        <v>12607.291803278687</v>
      </c>
    </row>
    <row r="37" spans="1:12" x14ac:dyDescent="0.25">
      <c r="A37" s="54">
        <v>3</v>
      </c>
      <c r="B37" s="55">
        <f t="shared" ca="1" si="15"/>
        <v>44254</v>
      </c>
      <c r="C37" s="31"/>
      <c r="D37" s="74">
        <f>D36</f>
        <v>106981.46885245903</v>
      </c>
      <c r="E37" s="28">
        <f t="shared" ref="E37:G39" si="22">E36</f>
        <v>96652.174426229525</v>
      </c>
      <c r="F37" s="28">
        <f t="shared" si="22"/>
        <v>85045.235409836067</v>
      </c>
      <c r="G37" s="28">
        <f t="shared" si="22"/>
        <v>52882.081967213118</v>
      </c>
      <c r="H37" s="29">
        <f t="shared" si="20"/>
        <v>15861.573770491803</v>
      </c>
      <c r="I37" s="28">
        <f t="shared" si="20"/>
        <v>21285.377049180326</v>
      </c>
      <c r="J37" s="28">
        <f t="shared" si="20"/>
        <v>11000.829</v>
      </c>
      <c r="K37" s="28">
        <f t="shared" si="20"/>
        <v>10973.258</v>
      </c>
      <c r="L37" s="29">
        <f t="shared" ref="L37" si="23">L36</f>
        <v>12607.291803278687</v>
      </c>
    </row>
    <row r="38" spans="1:12" x14ac:dyDescent="0.25">
      <c r="A38" s="54">
        <v>4</v>
      </c>
      <c r="B38" s="55">
        <f t="shared" ca="1" si="15"/>
        <v>44282</v>
      </c>
      <c r="C38" s="56"/>
      <c r="D38" s="73">
        <f>D37</f>
        <v>106981.46885245903</v>
      </c>
      <c r="E38" s="28">
        <f t="shared" si="22"/>
        <v>96652.174426229525</v>
      </c>
      <c r="F38" s="28">
        <f t="shared" si="22"/>
        <v>85045.235409836067</v>
      </c>
      <c r="G38" s="28">
        <f t="shared" si="22"/>
        <v>52882.081967213118</v>
      </c>
      <c r="H38" s="29">
        <f t="shared" si="20"/>
        <v>15861.573770491803</v>
      </c>
      <c r="I38" s="28">
        <f t="shared" si="20"/>
        <v>21285.377049180326</v>
      </c>
      <c r="J38" s="28">
        <f t="shared" si="20"/>
        <v>11000.829</v>
      </c>
      <c r="K38" s="28">
        <f t="shared" si="20"/>
        <v>10973.258</v>
      </c>
      <c r="L38" s="29">
        <f t="shared" ref="L38" si="24">L37</f>
        <v>12607.291803278687</v>
      </c>
    </row>
    <row r="39" spans="1:12" x14ac:dyDescent="0.25">
      <c r="A39" s="54">
        <v>5</v>
      </c>
      <c r="B39" s="55">
        <f t="shared" ca="1" si="15"/>
        <v>44313</v>
      </c>
      <c r="C39" s="56"/>
      <c r="D39" s="73">
        <f>D38</f>
        <v>106981.46885245903</v>
      </c>
      <c r="E39" s="28">
        <f t="shared" si="22"/>
        <v>96652.174426229525</v>
      </c>
      <c r="F39" s="28">
        <f t="shared" si="22"/>
        <v>85045.235409836067</v>
      </c>
      <c r="G39" s="28">
        <f t="shared" si="22"/>
        <v>52882.081967213118</v>
      </c>
      <c r="H39" s="29">
        <f t="shared" si="20"/>
        <v>15861.573770491803</v>
      </c>
      <c r="I39" s="28">
        <f t="shared" si="20"/>
        <v>21285.377049180326</v>
      </c>
      <c r="J39" s="28">
        <f t="shared" si="20"/>
        <v>11000.829</v>
      </c>
      <c r="K39" s="28">
        <f t="shared" si="20"/>
        <v>10973.258</v>
      </c>
      <c r="L39" s="29">
        <f t="shared" ref="L39" si="25">L38</f>
        <v>12607.291803278687</v>
      </c>
    </row>
    <row r="40" spans="1:12" x14ac:dyDescent="0.25">
      <c r="A40" s="54">
        <v>6</v>
      </c>
      <c r="B40" s="55">
        <f t="shared" ca="1" si="15"/>
        <v>44343</v>
      </c>
      <c r="C40" s="56"/>
      <c r="D40" s="73">
        <f t="shared" ref="D40:K55" si="26">D39</f>
        <v>106981.46885245903</v>
      </c>
      <c r="E40" s="28">
        <f t="shared" si="26"/>
        <v>96652.174426229525</v>
      </c>
      <c r="F40" s="28">
        <f t="shared" si="26"/>
        <v>85045.235409836067</v>
      </c>
      <c r="G40" s="28">
        <f t="shared" si="26"/>
        <v>52882.081967213118</v>
      </c>
      <c r="H40" s="29">
        <f t="shared" si="20"/>
        <v>15861.573770491803</v>
      </c>
      <c r="I40" s="28">
        <f t="shared" si="20"/>
        <v>21285.377049180326</v>
      </c>
      <c r="J40" s="28">
        <f t="shared" si="20"/>
        <v>11000.829</v>
      </c>
      <c r="K40" s="28">
        <f t="shared" si="20"/>
        <v>10973.258</v>
      </c>
      <c r="L40" s="29">
        <f t="shared" ref="L40" si="27">L39</f>
        <v>12607.291803278687</v>
      </c>
    </row>
    <row r="41" spans="1:12" x14ac:dyDescent="0.25">
      <c r="A41" s="54">
        <v>7</v>
      </c>
      <c r="B41" s="55">
        <f t="shared" ca="1" si="15"/>
        <v>44374</v>
      </c>
      <c r="C41" s="56"/>
      <c r="D41" s="73">
        <f t="shared" si="26"/>
        <v>106981.46885245903</v>
      </c>
      <c r="E41" s="28">
        <f t="shared" si="26"/>
        <v>96652.174426229525</v>
      </c>
      <c r="F41" s="28">
        <f t="shared" si="26"/>
        <v>85045.235409836067</v>
      </c>
      <c r="G41" s="28">
        <f t="shared" si="26"/>
        <v>52882.081967213118</v>
      </c>
      <c r="H41" s="29">
        <f t="shared" si="20"/>
        <v>15861.573770491803</v>
      </c>
      <c r="I41" s="28">
        <f t="shared" si="20"/>
        <v>21285.377049180326</v>
      </c>
      <c r="J41" s="28">
        <f t="shared" si="20"/>
        <v>11000.829</v>
      </c>
      <c r="K41" s="28">
        <f t="shared" si="20"/>
        <v>10973.258</v>
      </c>
      <c r="L41" s="29">
        <f t="shared" ref="L41" si="28">L40</f>
        <v>12607.291803278687</v>
      </c>
    </row>
    <row r="42" spans="1:12" x14ac:dyDescent="0.25">
      <c r="A42" s="54">
        <v>8</v>
      </c>
      <c r="B42" s="55">
        <f t="shared" ca="1" si="15"/>
        <v>44404</v>
      </c>
      <c r="C42" s="56"/>
      <c r="D42" s="73">
        <f t="shared" si="26"/>
        <v>106981.46885245903</v>
      </c>
      <c r="E42" s="28">
        <f t="shared" si="26"/>
        <v>96652.174426229525</v>
      </c>
      <c r="F42" s="28">
        <f t="shared" si="26"/>
        <v>85045.235409836067</v>
      </c>
      <c r="G42" s="28">
        <f t="shared" si="26"/>
        <v>52882.081967213118</v>
      </c>
      <c r="H42" s="29">
        <f t="shared" si="20"/>
        <v>15861.573770491803</v>
      </c>
      <c r="I42" s="28">
        <f t="shared" si="20"/>
        <v>21285.377049180326</v>
      </c>
      <c r="J42" s="28">
        <f t="shared" si="20"/>
        <v>11000.829</v>
      </c>
      <c r="K42" s="28">
        <f t="shared" si="20"/>
        <v>10973.258</v>
      </c>
      <c r="L42" s="29">
        <f t="shared" ref="L42" si="29">L41</f>
        <v>12607.291803278687</v>
      </c>
    </row>
    <row r="43" spans="1:12" x14ac:dyDescent="0.25">
      <c r="A43" s="54">
        <v>9</v>
      </c>
      <c r="B43" s="55">
        <f t="shared" ca="1" si="15"/>
        <v>44435</v>
      </c>
      <c r="C43" s="56"/>
      <c r="D43" s="73">
        <f t="shared" si="26"/>
        <v>106981.46885245903</v>
      </c>
      <c r="E43" s="28">
        <f t="shared" si="26"/>
        <v>96652.174426229525</v>
      </c>
      <c r="F43" s="28">
        <f t="shared" si="26"/>
        <v>85045.235409836067</v>
      </c>
      <c r="G43" s="28">
        <f t="shared" si="26"/>
        <v>52882.081967213118</v>
      </c>
      <c r="H43" s="29">
        <f t="shared" si="20"/>
        <v>15861.573770491803</v>
      </c>
      <c r="I43" s="28">
        <f t="shared" si="20"/>
        <v>21285.377049180326</v>
      </c>
      <c r="J43" s="28">
        <f t="shared" si="20"/>
        <v>11000.829</v>
      </c>
      <c r="K43" s="28">
        <f t="shared" si="20"/>
        <v>10973.258</v>
      </c>
      <c r="L43" s="29">
        <f t="shared" ref="L43" si="30">L42</f>
        <v>12607.291803278687</v>
      </c>
    </row>
    <row r="44" spans="1:12" x14ac:dyDescent="0.25">
      <c r="A44" s="54">
        <v>10</v>
      </c>
      <c r="B44" s="55">
        <f t="shared" ca="1" si="15"/>
        <v>44466</v>
      </c>
      <c r="C44" s="56"/>
      <c r="D44" s="73">
        <f t="shared" si="26"/>
        <v>106981.46885245903</v>
      </c>
      <c r="E44" s="28">
        <f t="shared" si="26"/>
        <v>96652.174426229525</v>
      </c>
      <c r="F44" s="28">
        <f t="shared" si="26"/>
        <v>85045.235409836067</v>
      </c>
      <c r="G44" s="28">
        <f t="shared" si="26"/>
        <v>52882.081967213118</v>
      </c>
      <c r="H44" s="29">
        <f t="shared" si="20"/>
        <v>15861.573770491803</v>
      </c>
      <c r="I44" s="28">
        <f t="shared" si="20"/>
        <v>21285.377049180326</v>
      </c>
      <c r="J44" s="28">
        <f t="shared" si="20"/>
        <v>11000.829</v>
      </c>
      <c r="K44" s="28">
        <f t="shared" si="20"/>
        <v>10973.258</v>
      </c>
      <c r="L44" s="29">
        <f t="shared" ref="L44" si="31">L43</f>
        <v>12607.291803278687</v>
      </c>
    </row>
    <row r="45" spans="1:12" x14ac:dyDescent="0.25">
      <c r="A45" s="54">
        <v>11</v>
      </c>
      <c r="B45" s="55">
        <f t="shared" ca="1" si="15"/>
        <v>44496</v>
      </c>
      <c r="C45" s="56"/>
      <c r="D45" s="73">
        <f t="shared" si="26"/>
        <v>106981.46885245903</v>
      </c>
      <c r="E45" s="28">
        <f t="shared" si="26"/>
        <v>96652.174426229525</v>
      </c>
      <c r="F45" s="28">
        <f t="shared" si="26"/>
        <v>85045.235409836067</v>
      </c>
      <c r="G45" s="28">
        <f t="shared" si="26"/>
        <v>52882.081967213118</v>
      </c>
      <c r="H45" s="29">
        <f t="shared" si="20"/>
        <v>15861.573770491803</v>
      </c>
      <c r="I45" s="28">
        <f t="shared" si="20"/>
        <v>21285.377049180326</v>
      </c>
      <c r="J45" s="28">
        <f t="shared" si="20"/>
        <v>11000.829</v>
      </c>
      <c r="K45" s="28">
        <f t="shared" si="20"/>
        <v>10973.258</v>
      </c>
      <c r="L45" s="29">
        <f t="shared" ref="L45" si="32">L44</f>
        <v>12607.291803278687</v>
      </c>
    </row>
    <row r="46" spans="1:12" x14ac:dyDescent="0.25">
      <c r="A46" s="54">
        <v>12</v>
      </c>
      <c r="B46" s="55">
        <f t="shared" ca="1" si="15"/>
        <v>44527</v>
      </c>
      <c r="C46" s="56"/>
      <c r="D46" s="73">
        <f t="shared" si="26"/>
        <v>106981.46885245903</v>
      </c>
      <c r="E46" s="28">
        <f t="shared" si="26"/>
        <v>96652.174426229525</v>
      </c>
      <c r="F46" s="28">
        <f t="shared" si="26"/>
        <v>85045.235409836067</v>
      </c>
      <c r="G46" s="28">
        <f t="shared" si="26"/>
        <v>52882.081967213118</v>
      </c>
      <c r="H46" s="29">
        <f t="shared" si="20"/>
        <v>15861.573770491803</v>
      </c>
      <c r="I46" s="28">
        <f t="shared" si="20"/>
        <v>21285.377049180326</v>
      </c>
      <c r="J46" s="28">
        <f t="shared" si="20"/>
        <v>11000.829</v>
      </c>
      <c r="K46" s="28">
        <f t="shared" si="20"/>
        <v>10973.258</v>
      </c>
      <c r="L46" s="29">
        <f t="shared" ref="L46" si="33">L45</f>
        <v>12607.291803278687</v>
      </c>
    </row>
    <row r="47" spans="1:12" x14ac:dyDescent="0.25">
      <c r="A47" s="54">
        <v>13</v>
      </c>
      <c r="B47" s="55">
        <f t="shared" ca="1" si="15"/>
        <v>44557</v>
      </c>
      <c r="C47" s="56"/>
      <c r="D47" s="73">
        <f t="shared" si="26"/>
        <v>106981.46885245903</v>
      </c>
      <c r="E47" s="28">
        <f t="shared" si="26"/>
        <v>96652.174426229525</v>
      </c>
      <c r="F47" s="28">
        <f t="shared" si="26"/>
        <v>85045.235409836067</v>
      </c>
      <c r="G47" s="28">
        <f t="shared" si="26"/>
        <v>52882.081967213118</v>
      </c>
      <c r="H47" s="29">
        <f t="shared" si="20"/>
        <v>15861.573770491803</v>
      </c>
      <c r="I47" s="28">
        <f t="shared" si="20"/>
        <v>21285.377049180326</v>
      </c>
      <c r="J47" s="28">
        <f t="shared" si="20"/>
        <v>11000.829</v>
      </c>
      <c r="K47" s="28">
        <f t="shared" si="20"/>
        <v>10973.258</v>
      </c>
      <c r="L47" s="29">
        <f t="shared" ref="L47" si="34">L46</f>
        <v>12607.291803278687</v>
      </c>
    </row>
    <row r="48" spans="1:12" x14ac:dyDescent="0.25">
      <c r="A48" s="54">
        <v>14</v>
      </c>
      <c r="B48" s="55">
        <f t="shared" ca="1" si="15"/>
        <v>44588</v>
      </c>
      <c r="C48" s="56"/>
      <c r="D48" s="73">
        <f t="shared" si="26"/>
        <v>106981.46885245903</v>
      </c>
      <c r="E48" s="28">
        <f t="shared" si="26"/>
        <v>96652.174426229525</v>
      </c>
      <c r="F48" s="28">
        <f t="shared" si="26"/>
        <v>85045.235409836067</v>
      </c>
      <c r="G48" s="28">
        <f t="shared" si="26"/>
        <v>52882.081967213118</v>
      </c>
      <c r="H48" s="29">
        <f t="shared" si="20"/>
        <v>15861.573770491803</v>
      </c>
      <c r="I48" s="28">
        <f t="shared" si="20"/>
        <v>21285.377049180326</v>
      </c>
      <c r="J48" s="28">
        <f t="shared" si="20"/>
        <v>11000.829</v>
      </c>
      <c r="K48" s="28">
        <f t="shared" si="20"/>
        <v>10973.258</v>
      </c>
      <c r="L48" s="29">
        <f t="shared" ref="L48" si="35">L47</f>
        <v>12607.291803278687</v>
      </c>
    </row>
    <row r="49" spans="1:12" x14ac:dyDescent="0.25">
      <c r="A49" s="54">
        <v>15</v>
      </c>
      <c r="B49" s="55">
        <f t="shared" ca="1" si="15"/>
        <v>44619</v>
      </c>
      <c r="C49" s="56"/>
      <c r="D49" s="73">
        <f t="shared" si="26"/>
        <v>106981.46885245903</v>
      </c>
      <c r="E49" s="28">
        <f t="shared" si="26"/>
        <v>96652.174426229525</v>
      </c>
      <c r="F49" s="28">
        <f t="shared" si="26"/>
        <v>85045.235409836067</v>
      </c>
      <c r="G49" s="28">
        <f t="shared" si="26"/>
        <v>52882.081967213118</v>
      </c>
      <c r="H49" s="29">
        <f t="shared" si="20"/>
        <v>15861.573770491803</v>
      </c>
      <c r="I49" s="28">
        <f t="shared" si="20"/>
        <v>21285.377049180326</v>
      </c>
      <c r="J49" s="28">
        <f t="shared" si="20"/>
        <v>11000.829</v>
      </c>
      <c r="K49" s="28">
        <f t="shared" si="20"/>
        <v>10973.258</v>
      </c>
      <c r="L49" s="29">
        <f t="shared" ref="L49" si="36">L48</f>
        <v>12607.291803278687</v>
      </c>
    </row>
    <row r="50" spans="1:12" x14ac:dyDescent="0.25">
      <c r="A50" s="54">
        <v>16</v>
      </c>
      <c r="B50" s="55">
        <f t="shared" ca="1" si="15"/>
        <v>44647</v>
      </c>
      <c r="C50" s="56"/>
      <c r="D50" s="73">
        <f t="shared" si="26"/>
        <v>106981.46885245903</v>
      </c>
      <c r="E50" s="28">
        <f t="shared" si="26"/>
        <v>96652.174426229525</v>
      </c>
      <c r="F50" s="28">
        <f t="shared" si="26"/>
        <v>85045.235409836067</v>
      </c>
      <c r="G50" s="28">
        <f t="shared" si="26"/>
        <v>52882.081967213118</v>
      </c>
      <c r="H50" s="29">
        <f t="shared" si="20"/>
        <v>15861.573770491803</v>
      </c>
      <c r="I50" s="28">
        <f t="shared" si="20"/>
        <v>21285.377049180326</v>
      </c>
      <c r="J50" s="28">
        <f t="shared" si="20"/>
        <v>11000.829</v>
      </c>
      <c r="K50" s="28">
        <f t="shared" si="20"/>
        <v>10973.258</v>
      </c>
      <c r="L50" s="29">
        <f t="shared" ref="L50" si="37">L49</f>
        <v>12607.291803278687</v>
      </c>
    </row>
    <row r="51" spans="1:12" x14ac:dyDescent="0.25">
      <c r="A51" s="54">
        <v>17</v>
      </c>
      <c r="B51" s="55">
        <f t="shared" ca="1" si="15"/>
        <v>44678</v>
      </c>
      <c r="C51" s="56"/>
      <c r="D51" s="73">
        <f>D49</f>
        <v>106981.46885245903</v>
      </c>
      <c r="E51" s="28">
        <f t="shared" si="26"/>
        <v>96652.174426229525</v>
      </c>
      <c r="F51" s="28">
        <f t="shared" si="26"/>
        <v>85045.235409836067</v>
      </c>
      <c r="G51" s="28">
        <f t="shared" si="26"/>
        <v>52882.081967213118</v>
      </c>
      <c r="H51" s="29">
        <f t="shared" si="20"/>
        <v>15861.573770491803</v>
      </c>
      <c r="I51" s="28">
        <f t="shared" si="20"/>
        <v>21285.377049180326</v>
      </c>
      <c r="J51" s="28">
        <f t="shared" si="20"/>
        <v>11000.829</v>
      </c>
      <c r="K51" s="28">
        <f t="shared" si="20"/>
        <v>10973.258</v>
      </c>
      <c r="L51" s="29">
        <f t="shared" ref="L51" si="38">L50</f>
        <v>12607.291803278687</v>
      </c>
    </row>
    <row r="52" spans="1:12" x14ac:dyDescent="0.25">
      <c r="A52" s="54">
        <v>18</v>
      </c>
      <c r="B52" s="55">
        <f t="shared" ca="1" si="15"/>
        <v>44708</v>
      </c>
      <c r="C52" s="56"/>
      <c r="D52" s="73">
        <f>D50</f>
        <v>106981.46885245903</v>
      </c>
      <c r="E52" s="28">
        <f t="shared" si="26"/>
        <v>96652.174426229525</v>
      </c>
      <c r="F52" s="28">
        <f t="shared" si="26"/>
        <v>85045.235409836067</v>
      </c>
      <c r="G52" s="28">
        <f t="shared" si="26"/>
        <v>52882.081967213118</v>
      </c>
      <c r="H52" s="29">
        <f t="shared" si="26"/>
        <v>15861.573770491803</v>
      </c>
      <c r="I52" s="28">
        <f t="shared" si="26"/>
        <v>21285.377049180326</v>
      </c>
      <c r="J52" s="28">
        <f t="shared" si="26"/>
        <v>11000.829</v>
      </c>
      <c r="K52" s="28">
        <f t="shared" si="26"/>
        <v>10973.258</v>
      </c>
      <c r="L52" s="29">
        <f t="shared" ref="L52" si="39">L51</f>
        <v>12607.291803278687</v>
      </c>
    </row>
    <row r="53" spans="1:12" x14ac:dyDescent="0.25">
      <c r="A53" s="54">
        <v>19</v>
      </c>
      <c r="B53" s="55">
        <f t="shared" ca="1" si="15"/>
        <v>44739</v>
      </c>
      <c r="C53" s="56"/>
      <c r="D53" s="73">
        <f>D51</f>
        <v>106981.46885245903</v>
      </c>
      <c r="E53" s="28">
        <f t="shared" si="26"/>
        <v>96652.174426229525</v>
      </c>
      <c r="F53" s="28">
        <f t="shared" si="26"/>
        <v>85045.235409836067</v>
      </c>
      <c r="G53" s="28">
        <f t="shared" si="26"/>
        <v>52882.081967213118</v>
      </c>
      <c r="H53" s="29">
        <f t="shared" si="26"/>
        <v>15861.573770491803</v>
      </c>
      <c r="I53" s="28">
        <f t="shared" si="26"/>
        <v>21285.377049180326</v>
      </c>
      <c r="J53" s="28">
        <f t="shared" si="26"/>
        <v>11000.829</v>
      </c>
      <c r="K53" s="28">
        <f t="shared" si="26"/>
        <v>10973.258</v>
      </c>
      <c r="L53" s="29">
        <f t="shared" ref="L53" si="40">L52</f>
        <v>12607.291803278687</v>
      </c>
    </row>
    <row r="54" spans="1:12" x14ac:dyDescent="0.25">
      <c r="A54" s="54">
        <v>20</v>
      </c>
      <c r="B54" s="55">
        <f t="shared" ca="1" si="15"/>
        <v>44769</v>
      </c>
      <c r="C54" s="56"/>
      <c r="D54" s="73">
        <f t="shared" ref="D54:K69" si="41">D53</f>
        <v>106981.46885245903</v>
      </c>
      <c r="E54" s="28">
        <f t="shared" si="26"/>
        <v>96652.174426229525</v>
      </c>
      <c r="F54" s="28">
        <f t="shared" si="26"/>
        <v>85045.235409836067</v>
      </c>
      <c r="G54" s="28">
        <f t="shared" si="26"/>
        <v>52882.081967213118</v>
      </c>
      <c r="H54" s="29">
        <f t="shared" si="26"/>
        <v>15861.573770491803</v>
      </c>
      <c r="I54" s="28">
        <f t="shared" si="26"/>
        <v>21285.377049180326</v>
      </c>
      <c r="J54" s="28">
        <f t="shared" si="26"/>
        <v>11000.829</v>
      </c>
      <c r="K54" s="28">
        <f t="shared" si="26"/>
        <v>10973.258</v>
      </c>
      <c r="L54" s="29">
        <f t="shared" ref="L54" si="42">L53</f>
        <v>12607.291803278687</v>
      </c>
    </row>
    <row r="55" spans="1:12" x14ac:dyDescent="0.25">
      <c r="A55" s="54">
        <v>21</v>
      </c>
      <c r="B55" s="55">
        <f t="shared" ca="1" si="15"/>
        <v>44800</v>
      </c>
      <c r="C55" s="56"/>
      <c r="D55" s="73">
        <f t="shared" si="41"/>
        <v>106981.46885245903</v>
      </c>
      <c r="E55" s="28">
        <f t="shared" si="26"/>
        <v>96652.174426229525</v>
      </c>
      <c r="F55" s="28">
        <f t="shared" si="26"/>
        <v>85045.235409836067</v>
      </c>
      <c r="G55" s="28">
        <f t="shared" si="26"/>
        <v>52882.081967213118</v>
      </c>
      <c r="H55" s="29">
        <f t="shared" si="26"/>
        <v>15861.573770491803</v>
      </c>
      <c r="I55" s="28">
        <f t="shared" si="26"/>
        <v>21285.377049180326</v>
      </c>
      <c r="J55" s="28">
        <f t="shared" si="26"/>
        <v>11000.829</v>
      </c>
      <c r="K55" s="28">
        <f t="shared" si="26"/>
        <v>10973.258</v>
      </c>
      <c r="L55" s="29">
        <f t="shared" ref="L55" si="43">L54</f>
        <v>12607.291803278687</v>
      </c>
    </row>
    <row r="56" spans="1:12" x14ac:dyDescent="0.25">
      <c r="A56" s="54">
        <v>22</v>
      </c>
      <c r="B56" s="55">
        <f t="shared" ca="1" si="15"/>
        <v>44831</v>
      </c>
      <c r="C56" s="56"/>
      <c r="D56" s="73">
        <f t="shared" si="41"/>
        <v>106981.46885245903</v>
      </c>
      <c r="E56" s="28">
        <f t="shared" si="41"/>
        <v>96652.174426229525</v>
      </c>
      <c r="F56" s="28">
        <f t="shared" si="41"/>
        <v>85045.235409836067</v>
      </c>
      <c r="G56" s="28">
        <f t="shared" si="41"/>
        <v>52882.081967213118</v>
      </c>
      <c r="H56" s="29">
        <f t="shared" si="41"/>
        <v>15861.573770491803</v>
      </c>
      <c r="I56" s="28">
        <f t="shared" si="41"/>
        <v>21285.377049180326</v>
      </c>
      <c r="J56" s="28">
        <f t="shared" si="41"/>
        <v>11000.829</v>
      </c>
      <c r="K56" s="28">
        <f t="shared" si="41"/>
        <v>10973.258</v>
      </c>
      <c r="L56" s="29">
        <f t="shared" ref="L56" si="44">L55</f>
        <v>12607.291803278687</v>
      </c>
    </row>
    <row r="57" spans="1:12" x14ac:dyDescent="0.25">
      <c r="A57" s="54">
        <v>23</v>
      </c>
      <c r="B57" s="55">
        <f t="shared" ca="1" si="15"/>
        <v>44861</v>
      </c>
      <c r="C57" s="56"/>
      <c r="D57" s="73">
        <f t="shared" si="41"/>
        <v>106981.46885245903</v>
      </c>
      <c r="E57" s="28">
        <f t="shared" si="41"/>
        <v>96652.174426229525</v>
      </c>
      <c r="F57" s="28">
        <f t="shared" si="41"/>
        <v>85045.235409836067</v>
      </c>
      <c r="G57" s="28">
        <f t="shared" si="41"/>
        <v>52882.081967213118</v>
      </c>
      <c r="H57" s="29">
        <f t="shared" si="41"/>
        <v>15861.573770491803</v>
      </c>
      <c r="I57" s="28">
        <f t="shared" si="41"/>
        <v>21285.377049180326</v>
      </c>
      <c r="J57" s="28">
        <f t="shared" si="41"/>
        <v>11000.829</v>
      </c>
      <c r="K57" s="28">
        <f t="shared" si="41"/>
        <v>10973.258</v>
      </c>
      <c r="L57" s="29">
        <f t="shared" ref="L57" si="45">L56</f>
        <v>12607.291803278687</v>
      </c>
    </row>
    <row r="58" spans="1:12" x14ac:dyDescent="0.25">
      <c r="A58" s="54">
        <v>24</v>
      </c>
      <c r="B58" s="55">
        <f t="shared" ca="1" si="15"/>
        <v>44892</v>
      </c>
      <c r="C58" s="56"/>
      <c r="D58" s="73">
        <f t="shared" si="41"/>
        <v>106981.46885245903</v>
      </c>
      <c r="E58" s="28">
        <f t="shared" si="41"/>
        <v>96652.174426229525</v>
      </c>
      <c r="F58" s="28">
        <f t="shared" si="41"/>
        <v>85045.235409836067</v>
      </c>
      <c r="G58" s="28">
        <f t="shared" si="41"/>
        <v>52882.081967213118</v>
      </c>
      <c r="H58" s="29">
        <f t="shared" si="41"/>
        <v>15861.573770491803</v>
      </c>
      <c r="I58" s="28">
        <f t="shared" si="41"/>
        <v>21285.377049180326</v>
      </c>
      <c r="J58" s="28">
        <f t="shared" si="41"/>
        <v>11000.829</v>
      </c>
      <c r="K58" s="28">
        <f t="shared" si="41"/>
        <v>10973.258</v>
      </c>
      <c r="L58" s="29">
        <f t="shared" ref="L58" si="46">L57</f>
        <v>12607.291803278687</v>
      </c>
    </row>
    <row r="59" spans="1:12" x14ac:dyDescent="0.25">
      <c r="A59" s="54">
        <v>25</v>
      </c>
      <c r="B59" s="55">
        <f t="shared" ca="1" si="15"/>
        <v>44922</v>
      </c>
      <c r="C59" s="56"/>
      <c r="D59" s="73">
        <f t="shared" si="41"/>
        <v>106981.46885245903</v>
      </c>
      <c r="E59" s="28">
        <f t="shared" si="41"/>
        <v>96652.174426229525</v>
      </c>
      <c r="F59" s="28">
        <f t="shared" si="41"/>
        <v>85045.235409836067</v>
      </c>
      <c r="G59" s="28">
        <f t="shared" si="41"/>
        <v>52882.081967213118</v>
      </c>
      <c r="H59" s="29">
        <f t="shared" si="41"/>
        <v>15861.573770491803</v>
      </c>
      <c r="I59" s="28">
        <f t="shared" si="41"/>
        <v>21285.377049180326</v>
      </c>
      <c r="J59" s="28">
        <f t="shared" si="41"/>
        <v>11000.829</v>
      </c>
      <c r="K59" s="28">
        <f t="shared" si="41"/>
        <v>10973.258</v>
      </c>
      <c r="L59" s="29">
        <f t="shared" ref="L59" si="47">L58</f>
        <v>12607.291803278687</v>
      </c>
    </row>
    <row r="60" spans="1:12" x14ac:dyDescent="0.25">
      <c r="A60" s="54">
        <v>26</v>
      </c>
      <c r="B60" s="55">
        <f t="shared" ca="1" si="15"/>
        <v>44953</v>
      </c>
      <c r="C60" s="56"/>
      <c r="D60" s="73">
        <f t="shared" si="41"/>
        <v>106981.46885245903</v>
      </c>
      <c r="E60" s="28">
        <f t="shared" si="41"/>
        <v>96652.174426229525</v>
      </c>
      <c r="F60" s="28">
        <f t="shared" si="41"/>
        <v>85045.235409836067</v>
      </c>
      <c r="G60" s="28">
        <f t="shared" si="41"/>
        <v>52882.081967213118</v>
      </c>
      <c r="H60" s="29">
        <f t="shared" si="41"/>
        <v>15861.573770491803</v>
      </c>
      <c r="I60" s="28">
        <f t="shared" si="41"/>
        <v>21285.377049180326</v>
      </c>
      <c r="J60" s="28">
        <f t="shared" si="41"/>
        <v>11000.829</v>
      </c>
      <c r="K60" s="28">
        <f t="shared" si="41"/>
        <v>10973.258</v>
      </c>
      <c r="L60" s="29">
        <f t="shared" ref="L60" si="48">L59</f>
        <v>12607.291803278687</v>
      </c>
    </row>
    <row r="61" spans="1:12" x14ac:dyDescent="0.25">
      <c r="A61" s="54">
        <v>27</v>
      </c>
      <c r="B61" s="55">
        <f t="shared" ca="1" si="15"/>
        <v>44984</v>
      </c>
      <c r="C61" s="56"/>
      <c r="D61" s="73">
        <f t="shared" si="41"/>
        <v>106981.46885245903</v>
      </c>
      <c r="E61" s="28">
        <f t="shared" si="41"/>
        <v>96652.174426229525</v>
      </c>
      <c r="F61" s="28">
        <f t="shared" si="41"/>
        <v>85045.235409836067</v>
      </c>
      <c r="G61" s="28">
        <f t="shared" si="41"/>
        <v>52882.081967213118</v>
      </c>
      <c r="H61" s="29">
        <f t="shared" si="41"/>
        <v>15861.573770491803</v>
      </c>
      <c r="I61" s="28">
        <f t="shared" si="41"/>
        <v>21285.377049180326</v>
      </c>
      <c r="J61" s="28">
        <f t="shared" si="41"/>
        <v>11000.829</v>
      </c>
      <c r="K61" s="28">
        <f t="shared" si="41"/>
        <v>10973.258</v>
      </c>
      <c r="L61" s="29">
        <f t="shared" ref="L61" si="49">L60</f>
        <v>12607.291803278687</v>
      </c>
    </row>
    <row r="62" spans="1:12" x14ac:dyDescent="0.25">
      <c r="A62" s="54">
        <v>28</v>
      </c>
      <c r="B62" s="55">
        <f t="shared" ca="1" si="15"/>
        <v>45012</v>
      </c>
      <c r="C62" s="56"/>
      <c r="D62" s="73">
        <f t="shared" si="41"/>
        <v>106981.46885245903</v>
      </c>
      <c r="E62" s="28">
        <f t="shared" si="41"/>
        <v>96652.174426229525</v>
      </c>
      <c r="F62" s="28">
        <f t="shared" si="41"/>
        <v>85045.235409836067</v>
      </c>
      <c r="G62" s="28">
        <f t="shared" si="41"/>
        <v>52882.081967213118</v>
      </c>
      <c r="H62" s="29">
        <f t="shared" si="41"/>
        <v>15861.573770491803</v>
      </c>
      <c r="I62" s="28">
        <f t="shared" si="41"/>
        <v>21285.377049180326</v>
      </c>
      <c r="J62" s="28">
        <f t="shared" si="41"/>
        <v>11000.829</v>
      </c>
      <c r="K62" s="28">
        <f t="shared" si="41"/>
        <v>10973.258</v>
      </c>
      <c r="L62" s="29">
        <f t="shared" ref="L62" si="50">L61</f>
        <v>12607.291803278687</v>
      </c>
    </row>
    <row r="63" spans="1:12" x14ac:dyDescent="0.25">
      <c r="A63" s="54">
        <v>29</v>
      </c>
      <c r="B63" s="55">
        <f t="shared" ca="1" si="15"/>
        <v>45043</v>
      </c>
      <c r="C63" s="56"/>
      <c r="D63" s="73">
        <f t="shared" si="41"/>
        <v>106981.46885245903</v>
      </c>
      <c r="E63" s="28">
        <f t="shared" si="41"/>
        <v>96652.174426229525</v>
      </c>
      <c r="F63" s="28">
        <f t="shared" si="41"/>
        <v>85045.235409836067</v>
      </c>
      <c r="G63" s="28">
        <f t="shared" si="41"/>
        <v>52882.081967213118</v>
      </c>
      <c r="H63" s="29">
        <f t="shared" si="41"/>
        <v>15861.573770491803</v>
      </c>
      <c r="I63" s="28">
        <f t="shared" si="41"/>
        <v>21285.377049180326</v>
      </c>
      <c r="J63" s="28">
        <f t="shared" si="41"/>
        <v>11000.829</v>
      </c>
      <c r="K63" s="28">
        <f t="shared" si="41"/>
        <v>10973.258</v>
      </c>
      <c r="L63" s="29">
        <f t="shared" ref="L63" si="51">L62</f>
        <v>12607.291803278687</v>
      </c>
    </row>
    <row r="64" spans="1:12" x14ac:dyDescent="0.25">
      <c r="A64" s="54">
        <v>30</v>
      </c>
      <c r="B64" s="55">
        <f t="shared" ca="1" si="15"/>
        <v>45073</v>
      </c>
      <c r="C64" s="56"/>
      <c r="D64" s="73">
        <f t="shared" si="41"/>
        <v>106981.46885245903</v>
      </c>
      <c r="E64" s="28">
        <f t="shared" si="41"/>
        <v>96652.174426229525</v>
      </c>
      <c r="F64" s="28">
        <f t="shared" si="41"/>
        <v>85045.235409836067</v>
      </c>
      <c r="G64" s="28">
        <f t="shared" si="41"/>
        <v>52882.081967213118</v>
      </c>
      <c r="H64" s="29">
        <f t="shared" si="41"/>
        <v>15861.573770491803</v>
      </c>
      <c r="I64" s="28">
        <f t="shared" si="41"/>
        <v>21285.377049180326</v>
      </c>
      <c r="J64" s="28">
        <f t="shared" si="41"/>
        <v>11000.829</v>
      </c>
      <c r="K64" s="28">
        <f t="shared" si="41"/>
        <v>10973.258</v>
      </c>
      <c r="L64" s="29">
        <f t="shared" ref="L64" si="52">L63</f>
        <v>12607.291803278687</v>
      </c>
    </row>
    <row r="65" spans="1:12" x14ac:dyDescent="0.25">
      <c r="A65" s="54">
        <v>31</v>
      </c>
      <c r="B65" s="55">
        <f t="shared" ca="1" si="15"/>
        <v>45104</v>
      </c>
      <c r="C65" s="56"/>
      <c r="D65" s="73">
        <f t="shared" si="41"/>
        <v>106981.46885245903</v>
      </c>
      <c r="E65" s="28">
        <f t="shared" si="41"/>
        <v>96652.174426229525</v>
      </c>
      <c r="F65" s="28">
        <f t="shared" si="41"/>
        <v>85045.235409836067</v>
      </c>
      <c r="G65" s="28">
        <f t="shared" si="41"/>
        <v>52882.081967213118</v>
      </c>
      <c r="H65" s="29">
        <f t="shared" si="41"/>
        <v>15861.573770491803</v>
      </c>
      <c r="I65" s="28">
        <f t="shared" si="41"/>
        <v>21285.377049180326</v>
      </c>
      <c r="J65" s="28">
        <f t="shared" si="41"/>
        <v>11000.829</v>
      </c>
      <c r="K65" s="28">
        <f t="shared" si="41"/>
        <v>10973.258</v>
      </c>
      <c r="L65" s="29">
        <f t="shared" ref="L65" si="53">L64</f>
        <v>12607.291803278687</v>
      </c>
    </row>
    <row r="66" spans="1:12" x14ac:dyDescent="0.25">
      <c r="A66" s="54">
        <v>32</v>
      </c>
      <c r="B66" s="55">
        <f t="shared" ca="1" si="15"/>
        <v>45134</v>
      </c>
      <c r="C66" s="56"/>
      <c r="D66" s="73">
        <f t="shared" si="41"/>
        <v>106981.46885245903</v>
      </c>
      <c r="E66" s="28">
        <f t="shared" si="41"/>
        <v>96652.174426229525</v>
      </c>
      <c r="F66" s="28">
        <f t="shared" si="41"/>
        <v>85045.235409836067</v>
      </c>
      <c r="G66" s="28">
        <f t="shared" si="41"/>
        <v>52882.081967213118</v>
      </c>
      <c r="H66" s="29">
        <f t="shared" si="41"/>
        <v>15861.573770491803</v>
      </c>
      <c r="I66" s="28">
        <f t="shared" si="41"/>
        <v>21285.377049180326</v>
      </c>
      <c r="J66" s="28">
        <f t="shared" si="41"/>
        <v>11000.829</v>
      </c>
      <c r="K66" s="28">
        <f t="shared" si="41"/>
        <v>10973.258</v>
      </c>
      <c r="L66" s="29">
        <f t="shared" ref="L66" si="54">L65</f>
        <v>12607.291803278687</v>
      </c>
    </row>
    <row r="67" spans="1:12" x14ac:dyDescent="0.25">
      <c r="A67" s="54">
        <v>33</v>
      </c>
      <c r="B67" s="55">
        <f t="shared" ca="1" si="15"/>
        <v>45165</v>
      </c>
      <c r="C67" s="56"/>
      <c r="D67" s="73">
        <f t="shared" si="41"/>
        <v>106981.46885245903</v>
      </c>
      <c r="E67" s="28">
        <f t="shared" si="41"/>
        <v>96652.174426229525</v>
      </c>
      <c r="F67" s="28">
        <f t="shared" si="41"/>
        <v>85045.235409836067</v>
      </c>
      <c r="G67" s="28">
        <f t="shared" si="41"/>
        <v>52882.081967213118</v>
      </c>
      <c r="H67" s="29">
        <f t="shared" si="41"/>
        <v>15861.573770491803</v>
      </c>
      <c r="I67" s="28">
        <f t="shared" si="41"/>
        <v>21285.377049180326</v>
      </c>
      <c r="J67" s="28">
        <f t="shared" si="41"/>
        <v>11000.829</v>
      </c>
      <c r="K67" s="28">
        <f t="shared" si="41"/>
        <v>10973.258</v>
      </c>
      <c r="L67" s="29">
        <f t="shared" ref="L67" si="55">L66</f>
        <v>12607.291803278687</v>
      </c>
    </row>
    <row r="68" spans="1:12" x14ac:dyDescent="0.25">
      <c r="A68" s="54">
        <v>34</v>
      </c>
      <c r="B68" s="55">
        <f t="shared" ca="1" si="15"/>
        <v>45196</v>
      </c>
      <c r="C68" s="56"/>
      <c r="D68" s="73">
        <f t="shared" si="41"/>
        <v>106981.46885245903</v>
      </c>
      <c r="E68" s="28">
        <f t="shared" si="41"/>
        <v>96652.174426229525</v>
      </c>
      <c r="F68" s="28">
        <f t="shared" si="41"/>
        <v>85045.235409836067</v>
      </c>
      <c r="G68" s="28">
        <f t="shared" si="41"/>
        <v>52882.081967213118</v>
      </c>
      <c r="H68" s="29">
        <f t="shared" si="41"/>
        <v>15861.573770491803</v>
      </c>
      <c r="I68" s="28">
        <f t="shared" si="41"/>
        <v>21285.377049180326</v>
      </c>
      <c r="J68" s="28">
        <f t="shared" si="41"/>
        <v>11000.829</v>
      </c>
      <c r="K68" s="28">
        <f t="shared" si="41"/>
        <v>10973.258</v>
      </c>
      <c r="L68" s="29">
        <f t="shared" ref="L68" si="56">L67</f>
        <v>12607.291803278687</v>
      </c>
    </row>
    <row r="69" spans="1:12" x14ac:dyDescent="0.25">
      <c r="A69" s="54">
        <v>35</v>
      </c>
      <c r="B69" s="55">
        <f t="shared" ca="1" si="15"/>
        <v>45226</v>
      </c>
      <c r="C69" s="57"/>
      <c r="D69" s="73">
        <f t="shared" si="41"/>
        <v>106981.46885245903</v>
      </c>
      <c r="E69" s="28">
        <f t="shared" si="41"/>
        <v>96652.174426229525</v>
      </c>
      <c r="F69" s="28">
        <f t="shared" si="41"/>
        <v>85045.235409836067</v>
      </c>
      <c r="G69" s="28">
        <f t="shared" si="41"/>
        <v>52882.081967213118</v>
      </c>
      <c r="H69" s="29">
        <f t="shared" si="41"/>
        <v>15861.573770491803</v>
      </c>
      <c r="I69" s="28">
        <f t="shared" si="41"/>
        <v>21285.377049180326</v>
      </c>
      <c r="J69" s="28">
        <f t="shared" si="41"/>
        <v>11000.829</v>
      </c>
      <c r="K69" s="28">
        <f t="shared" si="41"/>
        <v>10973.258</v>
      </c>
      <c r="L69" s="29">
        <f t="shared" ref="L69" si="57">L68</f>
        <v>12607.291803278687</v>
      </c>
    </row>
    <row r="70" spans="1:12" x14ac:dyDescent="0.25">
      <c r="A70" s="54">
        <v>36</v>
      </c>
      <c r="B70" s="55">
        <f t="shared" ca="1" si="15"/>
        <v>45257</v>
      </c>
      <c r="C70" s="57"/>
      <c r="D70" s="73">
        <f t="shared" ref="D70:K85" si="58">D69</f>
        <v>106981.46885245903</v>
      </c>
      <c r="E70" s="28">
        <f t="shared" si="58"/>
        <v>96652.174426229525</v>
      </c>
      <c r="F70" s="28">
        <f t="shared" si="58"/>
        <v>85045.235409836067</v>
      </c>
      <c r="G70" s="28">
        <f t="shared" si="58"/>
        <v>52882.081967213118</v>
      </c>
      <c r="H70" s="28">
        <f t="shared" si="58"/>
        <v>15861.573770491803</v>
      </c>
      <c r="I70" s="28">
        <f t="shared" si="58"/>
        <v>21285.377049180326</v>
      </c>
      <c r="J70" s="28">
        <f t="shared" si="58"/>
        <v>11000.829</v>
      </c>
      <c r="K70" s="28">
        <f t="shared" si="58"/>
        <v>10973.258</v>
      </c>
      <c r="L70" s="28">
        <f t="shared" ref="L70" si="59">L69</f>
        <v>12607.291803278687</v>
      </c>
    </row>
    <row r="71" spans="1:12" x14ac:dyDescent="0.25">
      <c r="A71" s="54">
        <v>37</v>
      </c>
      <c r="B71" s="55">
        <f t="shared" ca="1" si="15"/>
        <v>45287</v>
      </c>
      <c r="C71" s="57"/>
      <c r="D71" s="73">
        <f t="shared" si="58"/>
        <v>106981.46885245903</v>
      </c>
      <c r="E71" s="28">
        <f t="shared" si="58"/>
        <v>96652.174426229525</v>
      </c>
      <c r="F71" s="28">
        <f t="shared" si="58"/>
        <v>85045.235409836067</v>
      </c>
      <c r="G71" s="28">
        <f t="shared" si="58"/>
        <v>52882.081967213118</v>
      </c>
      <c r="H71" s="28">
        <f t="shared" si="58"/>
        <v>15861.573770491803</v>
      </c>
      <c r="I71" s="28">
        <f t="shared" si="58"/>
        <v>21285.377049180326</v>
      </c>
      <c r="J71" s="28">
        <f t="shared" si="58"/>
        <v>11000.829</v>
      </c>
      <c r="K71" s="28">
        <f t="shared" si="58"/>
        <v>10973.258</v>
      </c>
      <c r="L71" s="28">
        <f t="shared" ref="L71" si="60">L70</f>
        <v>12607.291803278687</v>
      </c>
    </row>
    <row r="72" spans="1:12" x14ac:dyDescent="0.25">
      <c r="A72" s="54">
        <v>38</v>
      </c>
      <c r="B72" s="55">
        <f t="shared" ca="1" si="15"/>
        <v>45318</v>
      </c>
      <c r="C72" s="57"/>
      <c r="D72" s="73">
        <f t="shared" si="58"/>
        <v>106981.46885245903</v>
      </c>
      <c r="E72" s="28">
        <f t="shared" si="58"/>
        <v>96652.174426229525</v>
      </c>
      <c r="F72" s="28">
        <f t="shared" si="58"/>
        <v>85045.235409836067</v>
      </c>
      <c r="G72" s="28">
        <f t="shared" si="58"/>
        <v>52882.081967213118</v>
      </c>
      <c r="H72" s="28">
        <f t="shared" si="58"/>
        <v>15861.573770491803</v>
      </c>
      <c r="I72" s="28">
        <f t="shared" si="58"/>
        <v>21285.377049180326</v>
      </c>
      <c r="J72" s="28">
        <f t="shared" si="58"/>
        <v>11000.829</v>
      </c>
      <c r="K72" s="28">
        <f t="shared" si="58"/>
        <v>10973.258</v>
      </c>
      <c r="L72" s="28">
        <f t="shared" ref="L72" si="61">L71</f>
        <v>12607.291803278687</v>
      </c>
    </row>
    <row r="73" spans="1:12" x14ac:dyDescent="0.25">
      <c r="A73" s="54">
        <v>39</v>
      </c>
      <c r="B73" s="55">
        <f t="shared" ca="1" si="15"/>
        <v>45349</v>
      </c>
      <c r="C73" s="57"/>
      <c r="D73" s="73">
        <f t="shared" si="58"/>
        <v>106981.46885245903</v>
      </c>
      <c r="E73" s="28">
        <f t="shared" si="58"/>
        <v>96652.174426229525</v>
      </c>
      <c r="F73" s="28">
        <f t="shared" si="58"/>
        <v>85045.235409836067</v>
      </c>
      <c r="G73" s="28">
        <f t="shared" si="58"/>
        <v>52882.081967213118</v>
      </c>
      <c r="H73" s="28">
        <f t="shared" si="58"/>
        <v>15861.573770491803</v>
      </c>
      <c r="I73" s="28">
        <f t="shared" si="58"/>
        <v>21285.377049180326</v>
      </c>
      <c r="J73" s="28">
        <f t="shared" si="58"/>
        <v>11000.829</v>
      </c>
      <c r="K73" s="28">
        <f t="shared" si="58"/>
        <v>10973.258</v>
      </c>
      <c r="L73" s="28">
        <f t="shared" ref="L73" si="62">L72</f>
        <v>12607.291803278687</v>
      </c>
    </row>
    <row r="74" spans="1:12" x14ac:dyDescent="0.25">
      <c r="A74" s="54">
        <v>40</v>
      </c>
      <c r="B74" s="55">
        <f t="shared" ca="1" si="15"/>
        <v>45378</v>
      </c>
      <c r="C74" s="57"/>
      <c r="D74" s="73">
        <f t="shared" si="58"/>
        <v>106981.46885245903</v>
      </c>
      <c r="E74" s="28">
        <f t="shared" si="58"/>
        <v>96652.174426229525</v>
      </c>
      <c r="F74" s="28">
        <f t="shared" si="58"/>
        <v>85045.235409836067</v>
      </c>
      <c r="G74" s="28">
        <f t="shared" si="58"/>
        <v>52882.081967213118</v>
      </c>
      <c r="H74" s="28">
        <f t="shared" si="58"/>
        <v>15861.573770491803</v>
      </c>
      <c r="I74" s="28">
        <f t="shared" si="58"/>
        <v>21285.377049180326</v>
      </c>
      <c r="J74" s="28">
        <f t="shared" si="58"/>
        <v>11000.829</v>
      </c>
      <c r="K74" s="28">
        <f t="shared" si="58"/>
        <v>10973.258</v>
      </c>
      <c r="L74" s="28">
        <f t="shared" ref="L74" si="63">L73</f>
        <v>12607.291803278687</v>
      </c>
    </row>
    <row r="75" spans="1:12" x14ac:dyDescent="0.25">
      <c r="A75" s="54">
        <v>41</v>
      </c>
      <c r="B75" s="55">
        <f t="shared" ca="1" si="15"/>
        <v>45409</v>
      </c>
      <c r="C75" s="57"/>
      <c r="D75" s="73">
        <f t="shared" si="58"/>
        <v>106981.46885245903</v>
      </c>
      <c r="E75" s="28">
        <f t="shared" si="58"/>
        <v>96652.174426229525</v>
      </c>
      <c r="F75" s="28">
        <f t="shared" si="58"/>
        <v>85045.235409836067</v>
      </c>
      <c r="G75" s="28">
        <f t="shared" si="58"/>
        <v>52882.081967213118</v>
      </c>
      <c r="H75" s="28">
        <f t="shared" si="58"/>
        <v>15861.573770491803</v>
      </c>
      <c r="I75" s="28">
        <f t="shared" si="58"/>
        <v>21285.377049180326</v>
      </c>
      <c r="J75" s="28">
        <f t="shared" si="58"/>
        <v>11000.829</v>
      </c>
      <c r="K75" s="28">
        <f t="shared" si="58"/>
        <v>10973.258</v>
      </c>
      <c r="L75" s="28">
        <f t="shared" ref="L75" si="64">L74</f>
        <v>12607.291803278687</v>
      </c>
    </row>
    <row r="76" spans="1:12" x14ac:dyDescent="0.25">
      <c r="A76" s="54">
        <v>42</v>
      </c>
      <c r="B76" s="55">
        <f t="shared" ca="1" si="15"/>
        <v>45439</v>
      </c>
      <c r="C76" s="57"/>
      <c r="D76" s="73">
        <f t="shared" si="58"/>
        <v>106981.46885245903</v>
      </c>
      <c r="E76" s="28">
        <f t="shared" si="58"/>
        <v>96652.174426229525</v>
      </c>
      <c r="F76" s="28">
        <f t="shared" si="58"/>
        <v>85045.235409836067</v>
      </c>
      <c r="G76" s="28">
        <f t="shared" si="58"/>
        <v>52882.081967213118</v>
      </c>
      <c r="H76" s="28">
        <f t="shared" si="58"/>
        <v>15861.573770491803</v>
      </c>
      <c r="I76" s="28">
        <f t="shared" si="58"/>
        <v>21285.377049180326</v>
      </c>
      <c r="J76" s="28">
        <f t="shared" si="58"/>
        <v>11000.829</v>
      </c>
      <c r="K76" s="28">
        <f t="shared" si="58"/>
        <v>10973.258</v>
      </c>
      <c r="L76" s="28">
        <f t="shared" ref="L76" si="65">L75</f>
        <v>12607.291803278687</v>
      </c>
    </row>
    <row r="77" spans="1:12" x14ac:dyDescent="0.25">
      <c r="A77" s="54">
        <v>43</v>
      </c>
      <c r="B77" s="55">
        <f t="shared" ca="1" si="15"/>
        <v>45470</v>
      </c>
      <c r="C77" s="57"/>
      <c r="D77" s="73">
        <f t="shared" si="58"/>
        <v>106981.46885245903</v>
      </c>
      <c r="E77" s="28">
        <f t="shared" si="58"/>
        <v>96652.174426229525</v>
      </c>
      <c r="F77" s="28">
        <f t="shared" si="58"/>
        <v>85045.235409836067</v>
      </c>
      <c r="G77" s="28">
        <f t="shared" si="58"/>
        <v>52882.081967213118</v>
      </c>
      <c r="H77" s="28">
        <f t="shared" si="58"/>
        <v>15861.573770491803</v>
      </c>
      <c r="I77" s="28">
        <f t="shared" si="58"/>
        <v>21285.377049180326</v>
      </c>
      <c r="J77" s="28">
        <f t="shared" si="58"/>
        <v>11000.829</v>
      </c>
      <c r="K77" s="28">
        <f t="shared" si="58"/>
        <v>10973.258</v>
      </c>
      <c r="L77" s="28">
        <f t="shared" ref="L77" si="66">L76</f>
        <v>12607.291803278687</v>
      </c>
    </row>
    <row r="78" spans="1:12" x14ac:dyDescent="0.25">
      <c r="A78" s="54">
        <v>44</v>
      </c>
      <c r="B78" s="55">
        <f t="shared" ca="1" si="15"/>
        <v>45500</v>
      </c>
      <c r="C78" s="57"/>
      <c r="D78" s="73">
        <f t="shared" si="58"/>
        <v>106981.46885245903</v>
      </c>
      <c r="E78" s="28">
        <f t="shared" si="58"/>
        <v>96652.174426229525</v>
      </c>
      <c r="F78" s="28">
        <f t="shared" si="58"/>
        <v>85045.235409836067</v>
      </c>
      <c r="G78" s="28">
        <f t="shared" si="58"/>
        <v>52882.081967213118</v>
      </c>
      <c r="H78" s="28">
        <f t="shared" si="58"/>
        <v>15861.573770491803</v>
      </c>
      <c r="I78" s="28">
        <f t="shared" si="58"/>
        <v>21285.377049180326</v>
      </c>
      <c r="J78" s="28">
        <f t="shared" si="58"/>
        <v>11000.829</v>
      </c>
      <c r="K78" s="28">
        <f t="shared" si="58"/>
        <v>10973.258</v>
      </c>
      <c r="L78" s="28">
        <f t="shared" ref="L78" si="67">L77</f>
        <v>12607.291803278687</v>
      </c>
    </row>
    <row r="79" spans="1:12" x14ac:dyDescent="0.25">
      <c r="A79" s="54">
        <v>45</v>
      </c>
      <c r="B79" s="55">
        <f t="shared" ca="1" si="15"/>
        <v>45531</v>
      </c>
      <c r="C79" s="57"/>
      <c r="D79" s="73">
        <f t="shared" si="58"/>
        <v>106981.46885245903</v>
      </c>
      <c r="E79" s="28">
        <f t="shared" si="58"/>
        <v>96652.174426229525</v>
      </c>
      <c r="F79" s="28">
        <f t="shared" si="58"/>
        <v>85045.235409836067</v>
      </c>
      <c r="G79" s="28">
        <f t="shared" si="58"/>
        <v>52882.081967213118</v>
      </c>
      <c r="H79" s="28">
        <f t="shared" si="58"/>
        <v>15861.573770491803</v>
      </c>
      <c r="I79" s="28">
        <f t="shared" si="58"/>
        <v>21285.377049180326</v>
      </c>
      <c r="J79" s="28">
        <f t="shared" si="58"/>
        <v>11000.829</v>
      </c>
      <c r="K79" s="28">
        <f t="shared" si="58"/>
        <v>10973.258</v>
      </c>
      <c r="L79" s="28">
        <f t="shared" ref="L79" si="68">L78</f>
        <v>12607.291803278687</v>
      </c>
    </row>
    <row r="80" spans="1:12" x14ac:dyDescent="0.25">
      <c r="A80" s="54">
        <v>46</v>
      </c>
      <c r="B80" s="55">
        <f t="shared" ca="1" si="15"/>
        <v>45562</v>
      </c>
      <c r="C80" s="57"/>
      <c r="D80" s="73">
        <f t="shared" si="58"/>
        <v>106981.46885245903</v>
      </c>
      <c r="E80" s="28">
        <f t="shared" si="58"/>
        <v>96652.174426229525</v>
      </c>
      <c r="F80" s="28">
        <f t="shared" si="58"/>
        <v>85045.235409836067</v>
      </c>
      <c r="G80" s="28">
        <f t="shared" si="58"/>
        <v>52882.081967213118</v>
      </c>
      <c r="H80" s="28">
        <f t="shared" si="58"/>
        <v>15861.573770491803</v>
      </c>
      <c r="I80" s="28">
        <f t="shared" si="58"/>
        <v>21285.377049180326</v>
      </c>
      <c r="J80" s="28">
        <f t="shared" si="58"/>
        <v>11000.829</v>
      </c>
      <c r="K80" s="28">
        <f t="shared" si="58"/>
        <v>10973.258</v>
      </c>
      <c r="L80" s="28">
        <f t="shared" ref="L80" si="69">L79</f>
        <v>12607.291803278687</v>
      </c>
    </row>
    <row r="81" spans="1:12" x14ac:dyDescent="0.25">
      <c r="A81" s="54">
        <v>47</v>
      </c>
      <c r="B81" s="55">
        <f t="shared" ca="1" si="15"/>
        <v>45592</v>
      </c>
      <c r="C81" s="57"/>
      <c r="D81" s="73">
        <f t="shared" si="58"/>
        <v>106981.46885245903</v>
      </c>
      <c r="E81" s="28">
        <f t="shared" si="58"/>
        <v>96652.174426229525</v>
      </c>
      <c r="F81" s="28">
        <f t="shared" si="58"/>
        <v>85045.235409836067</v>
      </c>
      <c r="G81" s="28">
        <f t="shared" si="58"/>
        <v>52882.081967213118</v>
      </c>
      <c r="H81" s="28">
        <f t="shared" si="58"/>
        <v>15861.573770491803</v>
      </c>
      <c r="I81" s="28">
        <f t="shared" si="58"/>
        <v>21285.377049180326</v>
      </c>
      <c r="J81" s="28">
        <f t="shared" si="58"/>
        <v>11000.829</v>
      </c>
      <c r="K81" s="28">
        <f t="shared" si="58"/>
        <v>10973.258</v>
      </c>
      <c r="L81" s="28">
        <f t="shared" ref="L81" si="70">L80</f>
        <v>12607.291803278687</v>
      </c>
    </row>
    <row r="82" spans="1:12" x14ac:dyDescent="0.25">
      <c r="A82" s="54">
        <v>48</v>
      </c>
      <c r="B82" s="55">
        <f t="shared" ca="1" si="15"/>
        <v>45623</v>
      </c>
      <c r="C82" s="57"/>
      <c r="D82" s="73">
        <f t="shared" si="58"/>
        <v>106981.46885245903</v>
      </c>
      <c r="E82" s="28">
        <f t="shared" si="58"/>
        <v>96652.174426229525</v>
      </c>
      <c r="F82" s="28">
        <f t="shared" si="58"/>
        <v>85045.235409836067</v>
      </c>
      <c r="G82" s="28">
        <f t="shared" si="58"/>
        <v>52882.081967213118</v>
      </c>
      <c r="H82" s="28">
        <f t="shared" si="58"/>
        <v>15861.573770491803</v>
      </c>
      <c r="I82" s="28">
        <f t="shared" si="58"/>
        <v>21285.377049180326</v>
      </c>
      <c r="J82" s="28">
        <f t="shared" si="58"/>
        <v>11000.829</v>
      </c>
      <c r="K82" s="28">
        <f t="shared" si="58"/>
        <v>10973.258</v>
      </c>
      <c r="L82" s="28">
        <f t="shared" ref="L82" si="71">L81</f>
        <v>12607.291803278687</v>
      </c>
    </row>
    <row r="83" spans="1:12" x14ac:dyDescent="0.25">
      <c r="A83" s="54">
        <v>49</v>
      </c>
      <c r="B83" s="55">
        <f t="shared" ca="1" si="15"/>
        <v>45653</v>
      </c>
      <c r="C83" s="57"/>
      <c r="D83" s="73">
        <f t="shared" si="58"/>
        <v>106981.46885245903</v>
      </c>
      <c r="E83" s="28">
        <f t="shared" si="58"/>
        <v>96652.174426229525</v>
      </c>
      <c r="F83" s="28">
        <f t="shared" si="58"/>
        <v>85045.235409836067</v>
      </c>
      <c r="G83" s="28">
        <f t="shared" si="58"/>
        <v>52882.081967213118</v>
      </c>
      <c r="H83" s="28">
        <f t="shared" si="58"/>
        <v>15861.573770491803</v>
      </c>
      <c r="I83" s="28">
        <f t="shared" si="58"/>
        <v>21285.377049180326</v>
      </c>
      <c r="J83" s="28">
        <f t="shared" si="58"/>
        <v>11000.829</v>
      </c>
      <c r="K83" s="28">
        <f t="shared" si="58"/>
        <v>10973.258</v>
      </c>
      <c r="L83" s="28">
        <f t="shared" ref="L83" si="72">L82</f>
        <v>12607.291803278687</v>
      </c>
    </row>
    <row r="84" spans="1:12" x14ac:dyDescent="0.25">
      <c r="A84" s="54">
        <v>50</v>
      </c>
      <c r="B84" s="55">
        <f t="shared" ca="1" si="15"/>
        <v>45684</v>
      </c>
      <c r="C84" s="57"/>
      <c r="D84" s="73">
        <f t="shared" si="58"/>
        <v>106981.46885245903</v>
      </c>
      <c r="E84" s="28">
        <f t="shared" si="58"/>
        <v>96652.174426229525</v>
      </c>
      <c r="F84" s="28">
        <f t="shared" si="58"/>
        <v>85045.235409836067</v>
      </c>
      <c r="G84" s="28">
        <f t="shared" si="58"/>
        <v>52882.081967213118</v>
      </c>
      <c r="H84" s="28">
        <f t="shared" si="58"/>
        <v>15861.573770491803</v>
      </c>
      <c r="I84" s="28">
        <f t="shared" si="58"/>
        <v>21285.377049180326</v>
      </c>
      <c r="J84" s="28">
        <f t="shared" si="58"/>
        <v>11000.829</v>
      </c>
      <c r="K84" s="28">
        <f t="shared" si="58"/>
        <v>10973.258</v>
      </c>
      <c r="L84" s="28">
        <f t="shared" ref="L84" si="73">L83</f>
        <v>12607.291803278687</v>
      </c>
    </row>
    <row r="85" spans="1:12" x14ac:dyDescent="0.25">
      <c r="A85" s="54">
        <v>51</v>
      </c>
      <c r="B85" s="55">
        <f t="shared" ca="1" si="15"/>
        <v>45715</v>
      </c>
      <c r="C85" s="57"/>
      <c r="D85" s="73">
        <f t="shared" si="58"/>
        <v>106981.46885245903</v>
      </c>
      <c r="E85" s="28">
        <f t="shared" si="58"/>
        <v>96652.174426229525</v>
      </c>
      <c r="F85" s="28">
        <f t="shared" si="58"/>
        <v>85045.235409836067</v>
      </c>
      <c r="G85" s="28">
        <f t="shared" si="58"/>
        <v>52882.081967213118</v>
      </c>
      <c r="H85" s="28">
        <f t="shared" si="58"/>
        <v>15861.573770491803</v>
      </c>
      <c r="I85" s="28">
        <f t="shared" si="58"/>
        <v>21285.377049180326</v>
      </c>
      <c r="J85" s="28">
        <f t="shared" si="58"/>
        <v>11000.829</v>
      </c>
      <c r="K85" s="28">
        <f t="shared" si="58"/>
        <v>10973.258</v>
      </c>
      <c r="L85" s="28">
        <f t="shared" ref="L85" si="74">L84</f>
        <v>12607.291803278687</v>
      </c>
    </row>
    <row r="86" spans="1:12" x14ac:dyDescent="0.25">
      <c r="A86" s="54">
        <v>52</v>
      </c>
      <c r="B86" s="55">
        <f t="shared" ca="1" si="15"/>
        <v>45743</v>
      </c>
      <c r="C86" s="57"/>
      <c r="D86" s="73">
        <f t="shared" ref="D86:K95" si="75">D85</f>
        <v>106981.46885245903</v>
      </c>
      <c r="E86" s="28">
        <f t="shared" si="75"/>
        <v>96652.174426229525</v>
      </c>
      <c r="F86" s="28">
        <f t="shared" si="75"/>
        <v>85045.235409836067</v>
      </c>
      <c r="G86" s="28">
        <f t="shared" si="75"/>
        <v>52882.081967213118</v>
      </c>
      <c r="H86" s="28">
        <f t="shared" si="75"/>
        <v>15861.573770491803</v>
      </c>
      <c r="I86" s="28">
        <f t="shared" si="75"/>
        <v>21285.377049180326</v>
      </c>
      <c r="J86" s="28">
        <f t="shared" si="75"/>
        <v>11000.829</v>
      </c>
      <c r="K86" s="28">
        <f t="shared" si="75"/>
        <v>10973.258</v>
      </c>
      <c r="L86" s="28">
        <f t="shared" ref="L86" si="76">L85</f>
        <v>12607.291803278687</v>
      </c>
    </row>
    <row r="87" spans="1:12" x14ac:dyDescent="0.25">
      <c r="A87" s="54">
        <v>53</v>
      </c>
      <c r="B87" s="55">
        <f t="shared" ca="1" si="15"/>
        <v>45774</v>
      </c>
      <c r="C87" s="57"/>
      <c r="D87" s="73">
        <f t="shared" si="75"/>
        <v>106981.46885245903</v>
      </c>
      <c r="E87" s="28">
        <f t="shared" si="75"/>
        <v>96652.174426229525</v>
      </c>
      <c r="F87" s="28">
        <f t="shared" si="75"/>
        <v>85045.235409836067</v>
      </c>
      <c r="G87" s="28">
        <f t="shared" si="75"/>
        <v>52882.081967213118</v>
      </c>
      <c r="H87" s="28">
        <f t="shared" si="75"/>
        <v>15861.573770491803</v>
      </c>
      <c r="I87" s="28">
        <f t="shared" si="75"/>
        <v>21285.377049180326</v>
      </c>
      <c r="J87" s="28">
        <f t="shared" ref="J87:K89" si="77">J85</f>
        <v>11000.829</v>
      </c>
      <c r="K87" s="28">
        <f t="shared" si="77"/>
        <v>10973.258</v>
      </c>
      <c r="L87" s="28">
        <f t="shared" ref="L87" si="78">L86</f>
        <v>12607.291803278687</v>
      </c>
    </row>
    <row r="88" spans="1:12" x14ac:dyDescent="0.25">
      <c r="A88" s="54">
        <v>54</v>
      </c>
      <c r="B88" s="55">
        <f t="shared" ca="1" si="15"/>
        <v>45804</v>
      </c>
      <c r="C88" s="57"/>
      <c r="D88" s="73">
        <f t="shared" si="75"/>
        <v>106981.46885245903</v>
      </c>
      <c r="E88" s="28">
        <f t="shared" si="75"/>
        <v>96652.174426229525</v>
      </c>
      <c r="F88" s="28">
        <f t="shared" si="75"/>
        <v>85045.235409836067</v>
      </c>
      <c r="G88" s="28">
        <f t="shared" si="75"/>
        <v>52882.081967213118</v>
      </c>
      <c r="H88" s="28">
        <f t="shared" si="75"/>
        <v>15861.573770491803</v>
      </c>
      <c r="I88" s="28">
        <f t="shared" si="75"/>
        <v>21285.377049180326</v>
      </c>
      <c r="J88" s="28">
        <f t="shared" si="77"/>
        <v>11000.829</v>
      </c>
      <c r="K88" s="28">
        <f t="shared" si="77"/>
        <v>10973.258</v>
      </c>
      <c r="L88" s="28">
        <f t="shared" ref="L88" si="79">L87</f>
        <v>12607.291803278687</v>
      </c>
    </row>
    <row r="89" spans="1:12" x14ac:dyDescent="0.25">
      <c r="A89" s="54">
        <v>55</v>
      </c>
      <c r="B89" s="55">
        <f t="shared" ca="1" si="15"/>
        <v>45835</v>
      </c>
      <c r="C89" s="57"/>
      <c r="D89" s="73">
        <f t="shared" si="75"/>
        <v>106981.46885245903</v>
      </c>
      <c r="E89" s="28">
        <f t="shared" si="75"/>
        <v>96652.174426229525</v>
      </c>
      <c r="F89" s="28">
        <f t="shared" si="75"/>
        <v>85045.235409836067</v>
      </c>
      <c r="G89" s="28">
        <f t="shared" si="75"/>
        <v>52882.081967213118</v>
      </c>
      <c r="H89" s="28">
        <f t="shared" si="75"/>
        <v>15861.573770491803</v>
      </c>
      <c r="I89" s="28">
        <f t="shared" si="75"/>
        <v>21285.377049180326</v>
      </c>
      <c r="J89" s="28">
        <f t="shared" si="77"/>
        <v>11000.829</v>
      </c>
      <c r="K89" s="28">
        <f t="shared" si="77"/>
        <v>10973.258</v>
      </c>
      <c r="L89" s="28">
        <f t="shared" ref="L89" si="80">L88</f>
        <v>12607.291803278687</v>
      </c>
    </row>
    <row r="90" spans="1:12" x14ac:dyDescent="0.25">
      <c r="A90" s="54">
        <v>56</v>
      </c>
      <c r="B90" s="55">
        <f t="shared" ca="1" si="15"/>
        <v>45865</v>
      </c>
      <c r="C90" s="57"/>
      <c r="D90" s="58">
        <f t="shared" si="75"/>
        <v>106981.46885245903</v>
      </c>
      <c r="E90" s="28">
        <f t="shared" si="75"/>
        <v>96652.174426229525</v>
      </c>
      <c r="F90" s="28">
        <f t="shared" si="75"/>
        <v>85045.235409836067</v>
      </c>
      <c r="G90" s="28">
        <f t="shared" si="75"/>
        <v>52882.081967213118</v>
      </c>
      <c r="H90" s="28">
        <f t="shared" si="75"/>
        <v>15861.573770491803</v>
      </c>
      <c r="I90" s="28">
        <f t="shared" si="75"/>
        <v>21285.377049180326</v>
      </c>
      <c r="J90" s="28">
        <f t="shared" si="75"/>
        <v>11000.829</v>
      </c>
      <c r="K90" s="28">
        <f t="shared" si="75"/>
        <v>10973.258</v>
      </c>
      <c r="L90" s="28">
        <f t="shared" ref="L90" si="81">L89</f>
        <v>12607.291803278687</v>
      </c>
    </row>
    <row r="91" spans="1:12" x14ac:dyDescent="0.25">
      <c r="A91" s="54">
        <v>57</v>
      </c>
      <c r="B91" s="55">
        <f t="shared" ca="1" si="15"/>
        <v>45896</v>
      </c>
      <c r="C91" s="57"/>
      <c r="D91" s="58">
        <f t="shared" ref="D91:L94" si="82">D90</f>
        <v>106981.46885245903</v>
      </c>
      <c r="E91" s="58">
        <f t="shared" si="82"/>
        <v>96652.174426229525</v>
      </c>
      <c r="F91" s="58">
        <f t="shared" si="82"/>
        <v>85045.235409836067</v>
      </c>
      <c r="G91" s="58">
        <f t="shared" si="82"/>
        <v>52882.081967213118</v>
      </c>
      <c r="H91" s="58">
        <f t="shared" si="82"/>
        <v>15861.573770491803</v>
      </c>
      <c r="I91" s="58">
        <f t="shared" si="82"/>
        <v>21285.377049180326</v>
      </c>
      <c r="J91" s="58">
        <f t="shared" si="82"/>
        <v>11000.829</v>
      </c>
      <c r="K91" s="58">
        <f t="shared" si="82"/>
        <v>10973.258</v>
      </c>
      <c r="L91" s="58">
        <f t="shared" si="82"/>
        <v>12607.291803278687</v>
      </c>
    </row>
    <row r="92" spans="1:12" x14ac:dyDescent="0.25">
      <c r="A92" s="54">
        <v>58</v>
      </c>
      <c r="B92" s="55">
        <f t="shared" ca="1" si="15"/>
        <v>45927</v>
      </c>
      <c r="C92" s="57"/>
      <c r="D92" s="58">
        <f t="shared" si="82"/>
        <v>106981.46885245903</v>
      </c>
      <c r="E92" s="58">
        <f t="shared" si="82"/>
        <v>96652.174426229525</v>
      </c>
      <c r="F92" s="58">
        <f t="shared" si="82"/>
        <v>85045.235409836067</v>
      </c>
      <c r="G92" s="58">
        <f t="shared" si="82"/>
        <v>52882.081967213118</v>
      </c>
      <c r="H92" s="58">
        <f t="shared" si="82"/>
        <v>15861.573770491803</v>
      </c>
      <c r="I92" s="58">
        <f t="shared" si="82"/>
        <v>21285.377049180326</v>
      </c>
      <c r="J92" s="58">
        <f t="shared" si="82"/>
        <v>11000.829</v>
      </c>
      <c r="K92" s="58">
        <f t="shared" si="82"/>
        <v>10973.258</v>
      </c>
      <c r="L92" s="58">
        <f t="shared" si="82"/>
        <v>12607.291803278687</v>
      </c>
    </row>
    <row r="93" spans="1:12" x14ac:dyDescent="0.25">
      <c r="A93" s="54">
        <v>59</v>
      </c>
      <c r="B93" s="55">
        <f t="shared" ca="1" si="15"/>
        <v>45957</v>
      </c>
      <c r="C93" s="57"/>
      <c r="D93" s="58">
        <f t="shared" si="82"/>
        <v>106981.46885245903</v>
      </c>
      <c r="E93" s="58">
        <f t="shared" si="82"/>
        <v>96652.174426229525</v>
      </c>
      <c r="F93" s="58">
        <f t="shared" si="82"/>
        <v>85045.235409836067</v>
      </c>
      <c r="G93" s="58">
        <f t="shared" si="82"/>
        <v>52882.081967213118</v>
      </c>
      <c r="H93" s="58">
        <f t="shared" si="82"/>
        <v>15861.573770491803</v>
      </c>
      <c r="I93" s="58">
        <f t="shared" si="82"/>
        <v>21285.377049180326</v>
      </c>
      <c r="J93" s="58">
        <f t="shared" si="82"/>
        <v>11000.829</v>
      </c>
      <c r="K93" s="58">
        <f t="shared" si="82"/>
        <v>10973.258</v>
      </c>
      <c r="L93" s="58">
        <f t="shared" si="82"/>
        <v>12607.291803278687</v>
      </c>
    </row>
    <row r="94" spans="1:12" x14ac:dyDescent="0.25">
      <c r="A94" s="54">
        <v>60</v>
      </c>
      <c r="B94" s="55">
        <f t="shared" ca="1" si="15"/>
        <v>45988</v>
      </c>
      <c r="C94" s="57"/>
      <c r="D94" s="73">
        <f t="shared" si="82"/>
        <v>106981.46885245903</v>
      </c>
      <c r="E94" s="73">
        <f t="shared" si="82"/>
        <v>96652.174426229525</v>
      </c>
      <c r="F94" s="73">
        <f t="shared" si="82"/>
        <v>85045.235409836067</v>
      </c>
      <c r="G94" s="73">
        <f t="shared" si="82"/>
        <v>52882.081967213118</v>
      </c>
      <c r="H94" s="73">
        <f t="shared" si="82"/>
        <v>15861.573770491803</v>
      </c>
      <c r="I94" s="73">
        <f t="shared" si="82"/>
        <v>21285.377049180326</v>
      </c>
      <c r="J94" s="73">
        <f t="shared" si="82"/>
        <v>11000.829</v>
      </c>
      <c r="K94" s="73">
        <f t="shared" si="82"/>
        <v>10973.258</v>
      </c>
      <c r="L94" s="73">
        <f t="shared" si="82"/>
        <v>12607.291803278687</v>
      </c>
    </row>
    <row r="95" spans="1:12" x14ac:dyDescent="0.25">
      <c r="A95" s="54">
        <v>61</v>
      </c>
      <c r="B95" s="55">
        <f t="shared" ca="1" si="15"/>
        <v>46018</v>
      </c>
      <c r="C95" s="57"/>
      <c r="D95" s="73">
        <f t="shared" si="75"/>
        <v>106981.46885245903</v>
      </c>
      <c r="E95" s="73">
        <f t="shared" ref="E95:L95" si="83">E94</f>
        <v>96652.174426229525</v>
      </c>
      <c r="F95" s="73">
        <f t="shared" si="83"/>
        <v>85045.235409836067</v>
      </c>
      <c r="G95" s="73">
        <f t="shared" si="83"/>
        <v>52882.081967213118</v>
      </c>
      <c r="H95" s="73">
        <f t="shared" si="83"/>
        <v>15861.573770491803</v>
      </c>
      <c r="I95" s="73">
        <f t="shared" si="83"/>
        <v>21285.377049180326</v>
      </c>
      <c r="J95" s="73">
        <f t="shared" si="83"/>
        <v>11000.829</v>
      </c>
      <c r="K95" s="73">
        <f t="shared" si="83"/>
        <v>10973.258</v>
      </c>
      <c r="L95" s="73">
        <f t="shared" si="83"/>
        <v>12607.291803278687</v>
      </c>
    </row>
    <row r="96" spans="1:12" x14ac:dyDescent="0.25">
      <c r="A96" s="54">
        <v>62</v>
      </c>
      <c r="B96" s="55">
        <f t="shared" ca="1" si="15"/>
        <v>46049</v>
      </c>
      <c r="C96" s="57"/>
      <c r="D96" s="73"/>
      <c r="E96" s="73">
        <f>E95</f>
        <v>96652.174426229525</v>
      </c>
      <c r="F96" s="73">
        <f>F95</f>
        <v>85045.235409836067</v>
      </c>
      <c r="G96" s="73">
        <f>G95</f>
        <v>52882.081967213118</v>
      </c>
      <c r="H96" s="73">
        <f>H31</f>
        <v>5624484</v>
      </c>
      <c r="I96" s="73">
        <f>I31</f>
        <v>5293632</v>
      </c>
      <c r="J96" s="73">
        <f>J31</f>
        <v>5280397.92</v>
      </c>
      <c r="K96" s="73">
        <f>K31</f>
        <v>4608768.3599999994</v>
      </c>
      <c r="L96" s="73">
        <f>L31</f>
        <v>5822995.2000000002</v>
      </c>
    </row>
    <row r="97" spans="1:12" x14ac:dyDescent="0.25">
      <c r="A97" s="54"/>
      <c r="B97" s="55" t="s">
        <v>31</v>
      </c>
      <c r="C97" s="60">
        <v>50000</v>
      </c>
      <c r="D97" s="58"/>
      <c r="E97" s="28"/>
      <c r="F97" s="59"/>
      <c r="G97" s="59"/>
      <c r="H97" s="61"/>
      <c r="I97" s="60"/>
      <c r="J97" s="28"/>
      <c r="K97" s="62"/>
      <c r="L97" s="61"/>
    </row>
    <row r="98" spans="1:12" x14ac:dyDescent="0.25">
      <c r="A98" s="13"/>
      <c r="B98" s="63" t="s">
        <v>32</v>
      </c>
      <c r="C98" s="64">
        <f t="shared" ref="C98:K98" si="84">SUM(C34:C97)</f>
        <v>6286188</v>
      </c>
      <c r="D98" s="65">
        <f t="shared" si="84"/>
        <v>6550869.6000000089</v>
      </c>
      <c r="E98" s="66">
        <f t="shared" si="84"/>
        <v>6550869.6000000071</v>
      </c>
      <c r="F98" s="67">
        <f t="shared" si="84"/>
        <v>6484699.2000000114</v>
      </c>
      <c r="G98" s="68">
        <f t="shared" si="84"/>
        <v>6451614.0000000047</v>
      </c>
      <c r="H98" s="69">
        <f t="shared" si="84"/>
        <v>6617039.9999999991</v>
      </c>
      <c r="I98" s="66">
        <f t="shared" si="84"/>
        <v>6617039.9999999981</v>
      </c>
      <c r="J98" s="66">
        <f t="shared" si="84"/>
        <v>6600497.3999999985</v>
      </c>
      <c r="K98" s="68">
        <f t="shared" si="84"/>
        <v>6583954.7999999942</v>
      </c>
      <c r="L98" s="69">
        <f t="shared" ref="L98" si="85">SUM(L34:L97)</f>
        <v>6617040.0000000009</v>
      </c>
    </row>
    <row r="99" spans="1:12" x14ac:dyDescent="0.25">
      <c r="A99" s="2"/>
      <c r="B99" s="70" t="s">
        <v>33</v>
      </c>
      <c r="C99" s="71"/>
      <c r="D99" s="71"/>
      <c r="E99" s="71"/>
      <c r="F99" s="72"/>
    </row>
  </sheetData>
  <mergeCells count="5">
    <mergeCell ref="E4:G8"/>
    <mergeCell ref="E10:G10"/>
    <mergeCell ref="H10:I10"/>
    <mergeCell ref="J10:K10"/>
    <mergeCell ref="B2:L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Residential Units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nono</dc:creator>
  <cp:lastModifiedBy>Noreen</cp:lastModifiedBy>
  <dcterms:created xsi:type="dcterms:W3CDTF">2020-07-28T03:22:34Z</dcterms:created>
  <dcterms:modified xsi:type="dcterms:W3CDTF">2020-11-27T04:56:18Z</dcterms:modified>
</cp:coreProperties>
</file>