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e5d197d855914/Desktop/3rd Quarter 2021 Template/"/>
    </mc:Choice>
  </mc:AlternateContent>
  <xr:revisionPtr revIDLastSave="129" documentId="8_{0B07A7AD-F024-485A-B518-DF35E27B9150}" xr6:coauthVersionLast="47" xr6:coauthVersionMax="47" xr10:uidLastSave="{C0BE0142-859C-46D9-80BB-571D0DE1E8CA}"/>
  <bookViews>
    <workbookView xWindow="-108" yWindow="-108" windowWidth="23256" windowHeight="12576" xr2:uid="{BF737B4C-35E1-4E25-81AC-5378BF7F1DA8}"/>
  </bookViews>
  <sheets>
    <sheet name="Resident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0" i="1" l="1"/>
  <c r="B99" i="1"/>
  <c r="B98" i="1"/>
  <c r="B97" i="1"/>
  <c r="B96" i="1"/>
  <c r="B95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104" i="1"/>
  <c r="B103" i="1"/>
  <c r="B73" i="1"/>
  <c r="B72" i="1"/>
  <c r="B71" i="1"/>
  <c r="B70" i="1"/>
  <c r="B69" i="1"/>
  <c r="B68" i="1"/>
  <c r="B67" i="1"/>
  <c r="B66" i="1"/>
  <c r="B65" i="1"/>
  <c r="B64" i="1"/>
  <c r="B63" i="1"/>
  <c r="B62" i="1"/>
  <c r="B106" i="1"/>
  <c r="B105" i="1"/>
  <c r="B102" i="1"/>
  <c r="B101" i="1"/>
  <c r="B94" i="1"/>
  <c r="B93" i="1"/>
  <c r="B92" i="1"/>
  <c r="B91" i="1"/>
  <c r="B90" i="1"/>
  <c r="B89" i="1"/>
  <c r="B88" i="1"/>
  <c r="B74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C37" i="1"/>
  <c r="B37" i="1"/>
  <c r="D25" i="1"/>
  <c r="D37" i="1" s="1"/>
  <c r="H12" i="1"/>
  <c r="H15" i="1" s="1"/>
  <c r="H18" i="1" s="1"/>
  <c r="H21" i="1" s="1"/>
  <c r="C12" i="1"/>
  <c r="C15" i="1" s="1"/>
  <c r="C3" i="1"/>
  <c r="C17" i="1" l="1"/>
  <c r="C18" i="1" s="1"/>
  <c r="C21" i="1" s="1"/>
  <c r="H19" i="1"/>
  <c r="I12" i="1"/>
  <c r="D12" i="1"/>
  <c r="E25" i="1"/>
  <c r="H22" i="1" l="1"/>
  <c r="H34" i="1" s="1"/>
  <c r="H106" i="1" s="1"/>
  <c r="J12" i="1"/>
  <c r="I15" i="1"/>
  <c r="I18" i="1" s="1"/>
  <c r="I21" i="1" s="1"/>
  <c r="C19" i="1"/>
  <c r="F25" i="1"/>
  <c r="E37" i="1"/>
  <c r="E12" i="1"/>
  <c r="D15" i="1"/>
  <c r="H24" i="1" l="1"/>
  <c r="C22" i="1"/>
  <c r="C24" i="1" s="1"/>
  <c r="C26" i="1" s="1"/>
  <c r="C28" i="1" s="1"/>
  <c r="C38" i="1" s="1"/>
  <c r="C108" i="1" s="1"/>
  <c r="F37" i="1"/>
  <c r="G25" i="1"/>
  <c r="I19" i="1"/>
  <c r="D17" i="1"/>
  <c r="D18" i="1" s="1"/>
  <c r="D21" i="1" s="1"/>
  <c r="K12" i="1"/>
  <c r="J15" i="1"/>
  <c r="E15" i="1"/>
  <c r="G12" i="1"/>
  <c r="G15" i="1" s="1"/>
  <c r="F12" i="1"/>
  <c r="F15" i="1" s="1"/>
  <c r="I22" i="1" l="1"/>
  <c r="I34" i="1" s="1"/>
  <c r="I106" i="1" s="1"/>
  <c r="K15" i="1"/>
  <c r="D19" i="1"/>
  <c r="D22" i="1" s="1"/>
  <c r="D24" i="1" s="1"/>
  <c r="D26" i="1" s="1"/>
  <c r="D28" i="1" s="1"/>
  <c r="D38" i="1" s="1"/>
  <c r="F17" i="1"/>
  <c r="F18" i="1" s="1"/>
  <c r="F21" i="1" s="1"/>
  <c r="G17" i="1"/>
  <c r="G18" i="1" s="1"/>
  <c r="G21" i="1" s="1"/>
  <c r="E17" i="1"/>
  <c r="E18" i="1" s="1"/>
  <c r="E21" i="1" s="1"/>
  <c r="G37" i="1"/>
  <c r="H25" i="1"/>
  <c r="J17" i="1"/>
  <c r="J18" i="1" s="1"/>
  <c r="J21" i="1" s="1"/>
  <c r="I24" i="1" l="1"/>
  <c r="G19" i="1"/>
  <c r="F19" i="1"/>
  <c r="D39" i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E19" i="1"/>
  <c r="J19" i="1"/>
  <c r="H37" i="1"/>
  <c r="I25" i="1"/>
  <c r="H26" i="1"/>
  <c r="H28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K17" i="1"/>
  <c r="K18" i="1" s="1"/>
  <c r="K21" i="1" s="1"/>
  <c r="H62" i="1" l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I26" i="1"/>
  <c r="I28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F22" i="1"/>
  <c r="F24" i="1" s="1"/>
  <c r="F26" i="1" s="1"/>
  <c r="F28" i="1" s="1"/>
  <c r="F38" i="1" s="1"/>
  <c r="J22" i="1"/>
  <c r="J34" i="1" s="1"/>
  <c r="J106" i="1" s="1"/>
  <c r="E22" i="1"/>
  <c r="E24" i="1" s="1"/>
  <c r="E26" i="1" s="1"/>
  <c r="E28" i="1" s="1"/>
  <c r="E38" i="1" s="1"/>
  <c r="G22" i="1"/>
  <c r="G30" i="1" s="1"/>
  <c r="G32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K19" i="1"/>
  <c r="D54" i="1"/>
  <c r="D56" i="1" s="1"/>
  <c r="D57" i="1" s="1"/>
  <c r="D58" i="1" s="1"/>
  <c r="D59" i="1" s="1"/>
  <c r="D60" i="1" s="1"/>
  <c r="D61" i="1" s="1"/>
  <c r="D53" i="1"/>
  <c r="J25" i="1"/>
  <c r="I37" i="1"/>
  <c r="H75" i="1" l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I62" i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D62" i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88" i="1" s="1"/>
  <c r="D76" i="1"/>
  <c r="D78" i="1" s="1"/>
  <c r="D79" i="1" s="1"/>
  <c r="D80" i="1" s="1"/>
  <c r="D81" i="1" s="1"/>
  <c r="D75" i="1"/>
  <c r="D77" i="1" s="1"/>
  <c r="J30" i="1"/>
  <c r="J32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24" i="1"/>
  <c r="G56" i="1"/>
  <c r="G57" i="1" s="1"/>
  <c r="G58" i="1" s="1"/>
  <c r="G59" i="1" s="1"/>
  <c r="G60" i="1" s="1"/>
  <c r="G61" i="1" s="1"/>
  <c r="G62" i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24" i="1"/>
  <c r="G26" i="1" s="1"/>
  <c r="G28" i="1" s="1"/>
  <c r="G38" i="1" s="1"/>
  <c r="F30" i="1"/>
  <c r="F32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E30" i="1"/>
  <c r="E32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J26" i="1"/>
  <c r="J28" i="1" s="1"/>
  <c r="J38" i="1" s="1"/>
  <c r="K22" i="1"/>
  <c r="K30" i="1" s="1"/>
  <c r="K32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D55" i="1"/>
  <c r="K25" i="1"/>
  <c r="J37" i="1"/>
  <c r="H102" i="1" l="1"/>
  <c r="H103" i="1" s="1"/>
  <c r="H104" i="1" s="1"/>
  <c r="H105" i="1" s="1"/>
  <c r="H95" i="1"/>
  <c r="H96" i="1" s="1"/>
  <c r="H97" i="1" s="1"/>
  <c r="H98" i="1" s="1"/>
  <c r="H99" i="1" s="1"/>
  <c r="H100" i="1" s="1"/>
  <c r="H101" i="1" s="1"/>
  <c r="D90" i="1"/>
  <c r="D96" i="1"/>
  <c r="D95" i="1"/>
  <c r="D97" i="1" s="1"/>
  <c r="D98" i="1" s="1"/>
  <c r="D99" i="1" s="1"/>
  <c r="D100" i="1" s="1"/>
  <c r="D89" i="1"/>
  <c r="D91" i="1" s="1"/>
  <c r="D92" i="1" s="1"/>
  <c r="D93" i="1" s="1"/>
  <c r="D94" i="1" s="1"/>
  <c r="D101" i="1" s="1"/>
  <c r="D103" i="1" s="1"/>
  <c r="D104" i="1" s="1"/>
  <c r="D105" i="1" s="1"/>
  <c r="G75" i="1"/>
  <c r="I89" i="1"/>
  <c r="I90" i="1" s="1"/>
  <c r="I91" i="1" s="1"/>
  <c r="I92" i="1" s="1"/>
  <c r="I93" i="1" s="1"/>
  <c r="I94" i="1" s="1"/>
  <c r="I75" i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J62" i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D83" i="1"/>
  <c r="D82" i="1"/>
  <c r="D84" i="1" s="1"/>
  <c r="D85" i="1" s="1"/>
  <c r="D86" i="1" s="1"/>
  <c r="D87" i="1" s="1"/>
  <c r="E62" i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K62" i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K24" i="1"/>
  <c r="K26" i="1" s="1"/>
  <c r="K28" i="1" s="1"/>
  <c r="K38" i="1" s="1"/>
  <c r="K34" i="1"/>
  <c r="K106" i="1" s="1"/>
  <c r="D102" i="1"/>
  <c r="K37" i="1"/>
  <c r="I95" i="1" l="1"/>
  <c r="I96" i="1" s="1"/>
  <c r="I97" i="1" s="1"/>
  <c r="I98" i="1" s="1"/>
  <c r="I99" i="1" s="1"/>
  <c r="I100" i="1" s="1"/>
  <c r="I101" i="1" s="1"/>
  <c r="I102" i="1" s="1"/>
  <c r="F75" i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J75" i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K75" i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H108" i="1"/>
  <c r="G76" i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E75" i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D108" i="1"/>
  <c r="E95" i="1" l="1"/>
  <c r="E96" i="1" s="1"/>
  <c r="E97" i="1" s="1"/>
  <c r="E98" i="1" s="1"/>
  <c r="E99" i="1" s="1"/>
  <c r="E100" i="1" s="1"/>
  <c r="E101" i="1" s="1"/>
  <c r="E102" i="1" s="1"/>
  <c r="I103" i="1"/>
  <c r="I104" i="1" s="1"/>
  <c r="I105" i="1" s="1"/>
  <c r="I108" i="1"/>
  <c r="K90" i="1"/>
  <c r="K91" i="1" s="1"/>
  <c r="K92" i="1" s="1"/>
  <c r="K93" i="1" s="1"/>
  <c r="K94" i="1" s="1"/>
  <c r="J95" i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F90" i="1"/>
  <c r="F91" i="1" s="1"/>
  <c r="F92" i="1" s="1"/>
  <c r="F93" i="1" s="1"/>
  <c r="F94" i="1" s="1"/>
  <c r="G95" i="1"/>
  <c r="G96" i="1" s="1"/>
  <c r="G97" i="1" s="1"/>
  <c r="G98" i="1" s="1"/>
  <c r="G99" i="1" s="1"/>
  <c r="G100" i="1" s="1"/>
  <c r="G101" i="1" s="1"/>
  <c r="G102" i="1" s="1"/>
  <c r="G103" i="1" l="1"/>
  <c r="G104" i="1" s="1"/>
  <c r="G105" i="1" s="1"/>
  <c r="G106" i="1" s="1"/>
  <c r="G108" i="1"/>
  <c r="E103" i="1"/>
  <c r="E104" i="1" s="1"/>
  <c r="E105" i="1" s="1"/>
  <c r="E106" i="1" s="1"/>
  <c r="E108" i="1"/>
  <c r="J108" i="1"/>
  <c r="K95" i="1"/>
  <c r="F95" i="1"/>
  <c r="K96" i="1" l="1"/>
  <c r="K97" i="1" s="1"/>
  <c r="K98" i="1" s="1"/>
  <c r="K99" i="1" s="1"/>
  <c r="K100" i="1" s="1"/>
  <c r="K101" i="1" s="1"/>
  <c r="K102" i="1" s="1"/>
  <c r="K103" i="1" s="1"/>
  <c r="K104" i="1" s="1"/>
  <c r="K105" i="1" s="1"/>
  <c r="K108" i="1"/>
  <c r="F96" i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8" i="1" l="1"/>
</calcChain>
</file>

<file path=xl/sharedStrings.xml><?xml version="1.0" encoding="utf-8"?>
<sst xmlns="http://schemas.openxmlformats.org/spreadsheetml/2006/main" count="54" uniqueCount="49">
  <si>
    <t xml:space="preserve">Date </t>
  </si>
  <si>
    <t>Unit Number</t>
  </si>
  <si>
    <t xml:space="preserve"> Please modify these fields  only.</t>
  </si>
  <si>
    <t>List Price</t>
  </si>
  <si>
    <t>Size (sqm)</t>
  </si>
  <si>
    <t>Unit Type</t>
  </si>
  <si>
    <t>View</t>
  </si>
  <si>
    <t>Turnover</t>
  </si>
  <si>
    <t>SPOT CASH</t>
  </si>
  <si>
    <t>DEFERRED CASH</t>
  </si>
  <si>
    <t>SPOT DOWNPAYMENT</t>
  </si>
  <si>
    <t>SPREAD DOWNPAYMENT</t>
  </si>
  <si>
    <t>EASY PAYMENT SCHEME</t>
  </si>
  <si>
    <t>STANDARD PAYMENT TERMS</t>
  </si>
  <si>
    <t>Spot Cash</t>
  </si>
  <si>
    <t>LIST PRICE</t>
  </si>
  <si>
    <t>PROMO DISCOUNT</t>
  </si>
  <si>
    <t>DISCOUNT AMOUNT</t>
  </si>
  <si>
    <t>NET LIST PRICE</t>
  </si>
  <si>
    <t>DISCOUNT</t>
  </si>
  <si>
    <t xml:space="preserve">DISCOUNT AMOUNT </t>
  </si>
  <si>
    <t>OTHER CHARGES (6.5%)</t>
  </si>
  <si>
    <t>* OTHER CHARGES = (Registration Fees, Documentary Stamp Tax from BIR, Transfer Tax Fees from City Treasurer, Water &amp; Meralco Meter Installation, Handling Fees, Miscellaneous Fees)</t>
  </si>
  <si>
    <t>TOTAL CONTRACT PRICE</t>
  </si>
  <si>
    <t>DOWN PAYMENT %</t>
  </si>
  <si>
    <t>DOWN PAYMENT AMOUNT</t>
  </si>
  <si>
    <t>RESERVATION FEE</t>
  </si>
  <si>
    <t>NET DOWN PAYMENT</t>
  </si>
  <si>
    <t>DOWNPAYMENT TERM</t>
  </si>
  <si>
    <t>MONTHLY INVESTMENT</t>
  </si>
  <si>
    <t>BALANCE %</t>
  </si>
  <si>
    <t>BALANCE AMOUNT</t>
  </si>
  <si>
    <t>Retention Fee (upon turnover)</t>
  </si>
  <si>
    <t>RETENTION FEE</t>
  </si>
  <si>
    <t>TOTAL PROCEEDS</t>
  </si>
  <si>
    <t>*This document does not constitute nor form part of any contract and is for information purposes only.</t>
  </si>
  <si>
    <t>1 Bedroom</t>
  </si>
  <si>
    <t>COMPUTATION TEMPLATE FOR ICE RESIDENCES</t>
  </si>
  <si>
    <t>Deferred Cash (100% in 68 months)</t>
  </si>
  <si>
    <t>VAT (12%) (only if above 3,199,200)</t>
  </si>
  <si>
    <t>TWINB010607</t>
  </si>
  <si>
    <t>Cityscape</t>
  </si>
  <si>
    <t>10% Spot; 90% over 68 months</t>
  </si>
  <si>
    <t>20% Spot; 80% over 68 months</t>
  </si>
  <si>
    <t>50% Spot; 50% over 68 months</t>
  </si>
  <si>
    <t>15% over 68 months; 85% Balance</t>
  </si>
  <si>
    <t>20% over 68 months; 80% Balance</t>
  </si>
  <si>
    <t>10% Spot; 10% over 67 months; 80% Balance</t>
  </si>
  <si>
    <t>20% Spot; 10% over 67 months; 70%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</si>
</sst>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[$-409]mmmm\ d\,\ yyyy;@"/>
    <numFmt numFmtId="165" formatCode="#,##0%"/>
    <numFmt numFmtId="166" formatCode="0.0%"/>
    <numFmt numFmtId="167" formatCode="_(* #,##0.00_);_(* \(#,##0.00\);_(* \-??_);_(@_)"/>
    <numFmt numFmtId="168" formatCode="* #,##0.00\ ;* \(#,##0.00\);* \-??\ "/>
    <numFmt numFmtId="169" formatCode="#,##0.00;&quot;-&quot;#,##0.00"/>
    <numFmt numFmtId="170" formatCode="&quot; &quot;* #,##0.00&quot; &quot;;&quot; &quot;* \(#,##0.00\);&quot; &quot;* &quot;-&quot;??&quot; &quot;"/>
    <numFmt numFmtId="171" formatCode="[$Php-3409]* #,##0.00\ ;[$Php-3409]* \(#,##0.00\);[$Php-3409]* \-??\ "/>
    <numFmt numFmtId="172" formatCode="mmmm\ d&quot;, &quot;yyyy"/>
    <numFmt numFmtId="173" formatCode="&quot; &quot;[$Php-3409]* #,##0.00&quot; &quot;;&quot; &quot;[$Php-3409]* \(#,##0.00\);&quot; &quot;[$Php-3409]* &quot;-&quot;??&quot;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color indexed="8"/>
      <name val="Arial Rounded MT Bold"/>
      <family val="2"/>
    </font>
    <font>
      <sz val="11"/>
      <color theme="1"/>
      <name val="Arial Rounded MT Bold"/>
      <family val="2"/>
    </font>
    <font>
      <sz val="13"/>
      <color indexed="8"/>
      <name val="Arial Rounded MT Bold"/>
      <family val="2"/>
    </font>
    <font>
      <sz val="10"/>
      <color theme="0"/>
      <name val="Arial Rounded MT Bold"/>
      <family val="2"/>
    </font>
    <font>
      <b/>
      <sz val="12"/>
      <color indexed="10"/>
      <name val="Arial Rounded MT Bold"/>
      <family val="2"/>
    </font>
    <font>
      <sz val="12"/>
      <color indexed="8"/>
      <name val="Arial Rounded MT Bold"/>
      <family val="2"/>
    </font>
    <font>
      <b/>
      <sz val="11"/>
      <name val="Arial Rounded MT Bold"/>
      <family val="2"/>
    </font>
    <font>
      <b/>
      <sz val="11"/>
      <color theme="1"/>
      <name val="Arial Rounded MT Bold"/>
      <family val="2"/>
    </font>
    <font>
      <sz val="11"/>
      <color theme="0"/>
      <name val="Arial Rounded MT Bold"/>
      <family val="2"/>
    </font>
    <font>
      <sz val="10"/>
      <name val="Arial Rounded MT Bold"/>
      <family val="2"/>
    </font>
    <font>
      <sz val="10"/>
      <color rgb="FFFF0000"/>
      <name val="Arial Rounded MT Bold"/>
      <family val="2"/>
    </font>
    <font>
      <sz val="7"/>
      <color indexed="8"/>
      <name val="Arial Rounded MT Bold"/>
      <family val="2"/>
    </font>
    <font>
      <sz val="10"/>
      <color theme="1"/>
      <name val="Arial Rounded MT Bold"/>
      <family val="2"/>
    </font>
    <font>
      <b/>
      <sz val="10"/>
      <color indexed="8"/>
      <name val="Arial Rounded MT Bold"/>
      <family val="2"/>
    </font>
    <font>
      <b/>
      <sz val="10"/>
      <color theme="1"/>
      <name val="Arial Rounded MT Bold"/>
      <family val="2"/>
    </font>
    <font>
      <b/>
      <i/>
      <sz val="7"/>
      <color indexed="8"/>
      <name val="Arial Rounded MT Bold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1"/>
        <bgColor indexed="64"/>
      </patternFill>
    </fill>
    <fill>
      <patternFill patternType="solid">
        <fgColor rgb="FFA4835C"/>
        <bgColor indexed="49"/>
      </patternFill>
    </fill>
    <fill>
      <patternFill patternType="solid">
        <fgColor rgb="FFA4835C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8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Protection="0">
      <alignment vertical="top" wrapText="1"/>
    </xf>
    <xf numFmtId="167" fontId="2" fillId="0" borderId="0" applyFill="0" applyBorder="0" applyProtection="0">
      <alignment vertical="top" wrapText="1"/>
    </xf>
  </cellStyleXfs>
  <cellXfs count="117">
    <xf numFmtId="0" fontId="0" fillId="0" borderId="0" xfId="0"/>
    <xf numFmtId="1" fontId="3" fillId="0" borderId="1" xfId="3" applyNumberFormat="1" applyFont="1" applyBorder="1" applyAlignment="1"/>
    <xf numFmtId="1" fontId="3" fillId="0" borderId="1" xfId="3" applyNumberFormat="1" applyFont="1" applyBorder="1" applyAlignment="1">
      <alignment horizontal="center"/>
    </xf>
    <xf numFmtId="0" fontId="4" fillId="0" borderId="0" xfId="0" applyFont="1"/>
    <xf numFmtId="1" fontId="3" fillId="0" borderId="3" xfId="3" applyNumberFormat="1" applyFont="1" applyBorder="1" applyAlignment="1">
      <alignment horizontal="center"/>
    </xf>
    <xf numFmtId="1" fontId="3" fillId="0" borderId="4" xfId="3" applyNumberFormat="1" applyFont="1" applyBorder="1" applyAlignment="1">
      <alignment horizontal="center"/>
    </xf>
    <xf numFmtId="1" fontId="3" fillId="0" borderId="5" xfId="3" applyNumberFormat="1" applyFont="1" applyBorder="1" applyAlignment="1"/>
    <xf numFmtId="1" fontId="3" fillId="0" borderId="6" xfId="3" applyNumberFormat="1" applyFont="1" applyBorder="1" applyAlignment="1">
      <alignment wrapText="1"/>
    </xf>
    <xf numFmtId="0" fontId="3" fillId="0" borderId="4" xfId="3" applyFont="1" applyBorder="1" applyAlignment="1">
      <alignment horizontal="center"/>
    </xf>
    <xf numFmtId="0" fontId="8" fillId="0" borderId="0" xfId="3" applyFont="1">
      <alignment vertical="top" wrapText="1"/>
    </xf>
    <xf numFmtId="1" fontId="3" fillId="0" borderId="9" xfId="3" applyNumberFormat="1" applyFont="1" applyBorder="1" applyAlignment="1">
      <alignment wrapText="1"/>
    </xf>
    <xf numFmtId="4" fontId="3" fillId="0" borderId="4" xfId="3" applyNumberFormat="1" applyFont="1" applyBorder="1" applyAlignment="1">
      <alignment horizontal="center"/>
    </xf>
    <xf numFmtId="1" fontId="3" fillId="0" borderId="11" xfId="3" applyNumberFormat="1" applyFont="1" applyBorder="1" applyAlignment="1">
      <alignment wrapText="1"/>
    </xf>
    <xf numFmtId="1" fontId="3" fillId="0" borderId="12" xfId="3" applyNumberFormat="1" applyFont="1" applyBorder="1" applyAlignment="1">
      <alignment horizontal="center"/>
    </xf>
    <xf numFmtId="1" fontId="3" fillId="0" borderId="9" xfId="3" applyNumberFormat="1" applyFont="1" applyBorder="1" applyAlignment="1"/>
    <xf numFmtId="1" fontId="3" fillId="0" borderId="23" xfId="3" applyNumberFormat="1" applyFont="1" applyBorder="1" applyAlignment="1"/>
    <xf numFmtId="0" fontId="3" fillId="2" borderId="19" xfId="3" applyFont="1" applyFill="1" applyBorder="1" applyAlignment="1"/>
    <xf numFmtId="4" fontId="3" fillId="3" borderId="24" xfId="0" applyNumberFormat="1" applyFont="1" applyFill="1" applyBorder="1"/>
    <xf numFmtId="4" fontId="3" fillId="3" borderId="19" xfId="0" applyNumberFormat="1" applyFont="1" applyFill="1" applyBorder="1"/>
    <xf numFmtId="4" fontId="3" fillId="0" borderId="25" xfId="3" applyNumberFormat="1" applyFont="1" applyBorder="1" applyAlignment="1"/>
    <xf numFmtId="4" fontId="3" fillId="0" borderId="26" xfId="3" applyNumberFormat="1" applyFont="1" applyBorder="1" applyAlignment="1"/>
    <xf numFmtId="0" fontId="12" fillId="2" borderId="19" xfId="3" applyFont="1" applyFill="1" applyBorder="1" applyAlignment="1"/>
    <xf numFmtId="9" fontId="13" fillId="3" borderId="24" xfId="2" applyFont="1" applyFill="1" applyBorder="1"/>
    <xf numFmtId="9" fontId="13" fillId="3" borderId="19" xfId="2" applyFont="1" applyFill="1" applyBorder="1"/>
    <xf numFmtId="9" fontId="13" fillId="0" borderId="25" xfId="2" applyFont="1" applyBorder="1" applyAlignment="1"/>
    <xf numFmtId="9" fontId="13" fillId="0" borderId="26" xfId="2" applyFont="1" applyBorder="1" applyAlignment="1"/>
    <xf numFmtId="9" fontId="3" fillId="3" borderId="24" xfId="0" applyNumberFormat="1" applyFont="1" applyFill="1" applyBorder="1"/>
    <xf numFmtId="165" fontId="3" fillId="0" borderId="19" xfId="0" applyNumberFormat="1" applyFont="1" applyBorder="1"/>
    <xf numFmtId="9" fontId="3" fillId="0" borderId="27" xfId="3" applyNumberFormat="1" applyFont="1" applyBorder="1" applyAlignment="1"/>
    <xf numFmtId="166" fontId="3" fillId="0" borderId="28" xfId="3" applyNumberFormat="1" applyFont="1" applyBorder="1" applyAlignment="1"/>
    <xf numFmtId="166" fontId="3" fillId="0" borderId="27" xfId="3" applyNumberFormat="1" applyFont="1" applyBorder="1" applyAlignment="1"/>
    <xf numFmtId="43" fontId="3" fillId="0" borderId="19" xfId="1" applyFont="1" applyBorder="1"/>
    <xf numFmtId="167" fontId="3" fillId="0" borderId="27" xfId="4" applyFont="1" applyBorder="1" applyAlignment="1"/>
    <xf numFmtId="167" fontId="3" fillId="0" borderId="28" xfId="4" applyFont="1" applyBorder="1" applyAlignment="1"/>
    <xf numFmtId="4" fontId="3" fillId="0" borderId="19" xfId="0" applyNumberFormat="1" applyFont="1" applyBorder="1"/>
    <xf numFmtId="4" fontId="3" fillId="0" borderId="27" xfId="3" applyNumberFormat="1" applyFont="1" applyBorder="1" applyAlignment="1"/>
    <xf numFmtId="4" fontId="3" fillId="0" borderId="28" xfId="3" applyNumberFormat="1" applyFont="1" applyBorder="1" applyAlignment="1"/>
    <xf numFmtId="0" fontId="14" fillId="2" borderId="19" xfId="3" applyFont="1" applyFill="1" applyBorder="1" applyAlignment="1"/>
    <xf numFmtId="1" fontId="3" fillId="3" borderId="24" xfId="0" applyNumberFormat="1" applyFont="1" applyFill="1" applyBorder="1"/>
    <xf numFmtId="1" fontId="3" fillId="0" borderId="19" xfId="0" applyNumberFormat="1" applyFont="1" applyBorder="1"/>
    <xf numFmtId="1" fontId="3" fillId="0" borderId="27" xfId="3" applyNumberFormat="1" applyFont="1" applyBorder="1" applyAlignment="1"/>
    <xf numFmtId="1" fontId="3" fillId="0" borderId="28" xfId="3" applyNumberFormat="1" applyFont="1" applyBorder="1" applyAlignment="1"/>
    <xf numFmtId="0" fontId="3" fillId="4" borderId="19" xfId="3" applyFont="1" applyFill="1" applyBorder="1" applyAlignment="1"/>
    <xf numFmtId="4" fontId="3" fillId="5" borderId="24" xfId="0" applyNumberFormat="1" applyFont="1" applyFill="1" applyBorder="1"/>
    <xf numFmtId="4" fontId="3" fillId="5" borderId="19" xfId="0" applyNumberFormat="1" applyFont="1" applyFill="1" applyBorder="1"/>
    <xf numFmtId="4" fontId="3" fillId="5" borderId="27" xfId="3" applyNumberFormat="1" applyFont="1" applyFill="1" applyBorder="1" applyAlignment="1"/>
    <xf numFmtId="4" fontId="3" fillId="5" borderId="28" xfId="3" applyNumberFormat="1" applyFont="1" applyFill="1" applyBorder="1" applyAlignment="1"/>
    <xf numFmtId="9" fontId="3" fillId="0" borderId="19" xfId="0" applyNumberFormat="1" applyFont="1" applyBorder="1"/>
    <xf numFmtId="9" fontId="3" fillId="0" borderId="28" xfId="3" applyNumberFormat="1" applyFont="1" applyBorder="1" applyAlignment="1"/>
    <xf numFmtId="3" fontId="3" fillId="0" borderId="19" xfId="0" applyNumberFormat="1" applyFont="1" applyBorder="1"/>
    <xf numFmtId="168" fontId="3" fillId="0" borderId="29" xfId="3" applyNumberFormat="1" applyFont="1" applyBorder="1" applyAlignment="1"/>
    <xf numFmtId="168" fontId="3" fillId="0" borderId="30" xfId="3" applyNumberFormat="1" applyFont="1" applyBorder="1" applyAlignment="1"/>
    <xf numFmtId="169" fontId="3" fillId="3" borderId="24" xfId="0" applyNumberFormat="1" applyFont="1" applyFill="1" applyBorder="1"/>
    <xf numFmtId="169" fontId="3" fillId="0" borderId="19" xfId="0" applyNumberFormat="1" applyFont="1" applyBorder="1"/>
    <xf numFmtId="169" fontId="3" fillId="2" borderId="19" xfId="3" applyNumberFormat="1" applyFont="1" applyFill="1" applyBorder="1" applyAlignment="1"/>
    <xf numFmtId="169" fontId="3" fillId="2" borderId="31" xfId="3" applyNumberFormat="1" applyFont="1" applyFill="1" applyBorder="1" applyAlignment="1"/>
    <xf numFmtId="0" fontId="3" fillId="3" borderId="24" xfId="0" applyFont="1" applyFill="1" applyBorder="1"/>
    <xf numFmtId="0" fontId="3" fillId="0" borderId="19" xfId="0" applyFont="1" applyBorder="1"/>
    <xf numFmtId="0" fontId="3" fillId="0" borderId="27" xfId="3" applyFont="1" applyBorder="1" applyAlignment="1"/>
    <xf numFmtId="0" fontId="3" fillId="0" borderId="28" xfId="3" applyFont="1" applyBorder="1" applyAlignment="1"/>
    <xf numFmtId="170" fontId="3" fillId="0" borderId="19" xfId="0" applyNumberFormat="1" applyFont="1" applyBorder="1"/>
    <xf numFmtId="168" fontId="3" fillId="0" borderId="27" xfId="3" applyNumberFormat="1" applyFont="1" applyBorder="1" applyAlignment="1"/>
    <xf numFmtId="168" fontId="3" fillId="0" borderId="28" xfId="3" applyNumberFormat="1" applyFont="1" applyBorder="1" applyAlignment="1"/>
    <xf numFmtId="167" fontId="3" fillId="0" borderId="29" xfId="4" applyFont="1" applyBorder="1" applyAlignment="1"/>
    <xf numFmtId="167" fontId="3" fillId="0" borderId="30" xfId="4" applyFont="1" applyBorder="1" applyAlignment="1"/>
    <xf numFmtId="171" fontId="3" fillId="0" borderId="27" xfId="3" applyNumberFormat="1" applyFont="1" applyBorder="1" applyAlignment="1"/>
    <xf numFmtId="171" fontId="3" fillId="0" borderId="28" xfId="3" applyNumberFormat="1" applyFont="1" applyBorder="1" applyAlignment="1"/>
    <xf numFmtId="43" fontId="3" fillId="3" borderId="24" xfId="1" applyFont="1" applyFill="1" applyBorder="1"/>
    <xf numFmtId="3" fontId="3" fillId="6" borderId="31" xfId="3" applyNumberFormat="1" applyFont="1" applyFill="1" applyBorder="1" applyAlignment="1">
      <alignment horizontal="center"/>
    </xf>
    <xf numFmtId="4" fontId="3" fillId="7" borderId="24" xfId="0" applyNumberFormat="1" applyFont="1" applyFill="1" applyBorder="1"/>
    <xf numFmtId="170" fontId="3" fillId="7" borderId="19" xfId="0" applyNumberFormat="1" applyFont="1" applyFill="1" applyBorder="1"/>
    <xf numFmtId="1" fontId="3" fillId="6" borderId="32" xfId="3" applyNumberFormat="1" applyFont="1" applyFill="1" applyBorder="1" applyAlignment="1"/>
    <xf numFmtId="1" fontId="3" fillId="6" borderId="33" xfId="3" applyNumberFormat="1" applyFont="1" applyFill="1" applyBorder="1" applyAlignment="1"/>
    <xf numFmtId="0" fontId="3" fillId="0" borderId="23" xfId="3" applyFont="1" applyBorder="1" applyAlignment="1"/>
    <xf numFmtId="172" fontId="3" fillId="0" borderId="19" xfId="3" applyNumberFormat="1" applyFont="1" applyBorder="1" applyAlignment="1">
      <alignment horizontal="center"/>
    </xf>
    <xf numFmtId="43" fontId="3" fillId="3" borderId="19" xfId="1" applyFont="1" applyFill="1" applyBorder="1"/>
    <xf numFmtId="4" fontId="3" fillId="0" borderId="24" xfId="0" applyNumberFormat="1" applyFont="1" applyBorder="1"/>
    <xf numFmtId="173" fontId="3" fillId="0" borderId="24" xfId="0" applyNumberFormat="1" applyFont="1" applyBorder="1"/>
    <xf numFmtId="0" fontId="15" fillId="0" borderId="0" xfId="0" applyFont="1"/>
    <xf numFmtId="4" fontId="3" fillId="0" borderId="0" xfId="3" applyNumberFormat="1" applyFont="1" applyAlignment="1"/>
    <xf numFmtId="4" fontId="3" fillId="0" borderId="19" xfId="3" applyNumberFormat="1" applyFont="1" applyBorder="1" applyAlignment="1"/>
    <xf numFmtId="43" fontId="15" fillId="0" borderId="27" xfId="1" applyFont="1" applyBorder="1"/>
    <xf numFmtId="4" fontId="3" fillId="0" borderId="34" xfId="3" applyNumberFormat="1" applyFont="1" applyBorder="1" applyAlignment="1"/>
    <xf numFmtId="0" fontId="4" fillId="0" borderId="27" xfId="0" applyFont="1" applyBorder="1"/>
    <xf numFmtId="0" fontId="3" fillId="0" borderId="19" xfId="3" applyFont="1" applyBorder="1" applyAlignment="1"/>
    <xf numFmtId="171" fontId="16" fillId="0" borderId="35" xfId="3" applyNumberFormat="1" applyFont="1" applyBorder="1" applyAlignment="1"/>
    <xf numFmtId="171" fontId="16" fillId="0" borderId="19" xfId="3" applyNumberFormat="1" applyFont="1" applyBorder="1" applyAlignment="1"/>
    <xf numFmtId="171" fontId="16" fillId="0" borderId="27" xfId="3" applyNumberFormat="1" applyFont="1" applyBorder="1" applyAlignment="1"/>
    <xf numFmtId="173" fontId="17" fillId="0" borderId="27" xfId="0" applyNumberFormat="1" applyFont="1" applyBorder="1"/>
    <xf numFmtId="171" fontId="17" fillId="0" borderId="27" xfId="0" applyNumberFormat="1" applyFont="1" applyBorder="1"/>
    <xf numFmtId="171" fontId="16" fillId="0" borderId="28" xfId="3" applyNumberFormat="1" applyFont="1" applyBorder="1" applyAlignment="1"/>
    <xf numFmtId="0" fontId="18" fillId="0" borderId="36" xfId="3" applyFont="1" applyBorder="1" applyAlignment="1"/>
    <xf numFmtId="1" fontId="3" fillId="0" borderId="36" xfId="3" applyNumberFormat="1" applyFont="1" applyBorder="1" applyAlignment="1"/>
    <xf numFmtId="1" fontId="3" fillId="0" borderId="37" xfId="3" applyNumberFormat="1" applyFont="1" applyBorder="1" applyAlignment="1"/>
    <xf numFmtId="1" fontId="7" fillId="0" borderId="7" xfId="3" applyNumberFormat="1" applyFont="1" applyBorder="1" applyAlignment="1">
      <alignment horizontal="center" vertical="center" wrapText="1"/>
    </xf>
    <xf numFmtId="1" fontId="7" fillId="0" borderId="8" xfId="3" applyNumberFormat="1" applyFont="1" applyBorder="1" applyAlignment="1">
      <alignment horizontal="center" vertical="center" wrapText="1"/>
    </xf>
    <xf numFmtId="1" fontId="7" fillId="0" borderId="10" xfId="3" applyNumberFormat="1" applyFont="1" applyBorder="1" applyAlignment="1">
      <alignment horizontal="center" vertical="center" wrapText="1"/>
    </xf>
    <xf numFmtId="1" fontId="7" fillId="0" borderId="0" xfId="3" applyNumberFormat="1" applyFont="1" applyAlignment="1">
      <alignment horizontal="center" vertical="center" wrapText="1"/>
    </xf>
    <xf numFmtId="0" fontId="5" fillId="0" borderId="2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11" fillId="8" borderId="18" xfId="3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1" fillId="8" borderId="21" xfId="3" applyFont="1" applyFill="1" applyBorder="1" applyAlignment="1">
      <alignment horizontal="center" vertical="center" wrapText="1"/>
    </xf>
    <xf numFmtId="0" fontId="11" fillId="8" borderId="22" xfId="3" applyFont="1" applyFill="1" applyBorder="1" applyAlignment="1">
      <alignment horizontal="center" vertical="center" wrapText="1"/>
    </xf>
    <xf numFmtId="164" fontId="6" fillId="9" borderId="4" xfId="3" applyNumberFormat="1" applyFont="1" applyFill="1" applyBorder="1" applyAlignment="1">
      <alignment horizontal="center"/>
    </xf>
    <xf numFmtId="0" fontId="6" fillId="8" borderId="4" xfId="3" applyFont="1" applyFill="1" applyBorder="1" applyAlignment="1">
      <alignment horizontal="center"/>
    </xf>
    <xf numFmtId="4" fontId="6" fillId="8" borderId="4" xfId="3" applyNumberFormat="1" applyFont="1" applyFill="1" applyBorder="1" applyAlignment="1">
      <alignment horizontal="center"/>
    </xf>
    <xf numFmtId="1" fontId="6" fillId="8" borderId="12" xfId="3" applyNumberFormat="1" applyFont="1" applyFill="1" applyBorder="1" applyAlignment="1">
      <alignment horizontal="center"/>
    </xf>
    <xf numFmtId="1" fontId="3" fillId="10" borderId="13" xfId="3" applyNumberFormat="1" applyFont="1" applyFill="1" applyBorder="1" applyAlignment="1">
      <alignment wrapText="1"/>
    </xf>
    <xf numFmtId="0" fontId="9" fillId="10" borderId="1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10" fillId="10" borderId="15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4" fontId="3" fillId="0" borderId="19" xfId="1" applyNumberFormat="1" applyFont="1" applyBorder="1"/>
  </cellXfs>
  <cellStyles count="5">
    <cellStyle name="Comma" xfId="1" builtinId="3"/>
    <cellStyle name="Excel Built-in Comma" xfId="4" xr:uid="{6D0AE165-BB7A-4F8D-90BC-1F27234D0159}"/>
    <cellStyle name="Excel Built-in Normal" xfId="3" xr:uid="{7147BB1D-D26F-417C-9DAB-892E5FBABE26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A483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3</xdr:row>
      <xdr:rowOff>47625</xdr:rowOff>
    </xdr:from>
    <xdr:to>
      <xdr:col>4</xdr:col>
      <xdr:colOff>190501</xdr:colOff>
      <xdr:row>7</xdr:row>
      <xdr:rowOff>171450</xdr:rowOff>
    </xdr:to>
    <xdr:sp macro="" textlink="">
      <xdr:nvSpPr>
        <xdr:cNvPr id="2" name="Right Brace 3">
          <a:extLst>
            <a:ext uri="{FF2B5EF4-FFF2-40B4-BE49-F238E27FC236}">
              <a16:creationId xmlns:a16="http://schemas.microsoft.com/office/drawing/2014/main" id="{6D704EE7-B803-4E58-8022-41C253E429F5}"/>
            </a:ext>
          </a:extLst>
        </xdr:cNvPr>
        <xdr:cNvSpPr>
          <a:spLocks/>
        </xdr:cNvSpPr>
      </xdr:nvSpPr>
      <xdr:spPr bwMode="auto">
        <a:xfrm>
          <a:off x="5669281" y="611505"/>
          <a:ext cx="190500" cy="885825"/>
        </a:xfrm>
        <a:prstGeom prst="rightBrace">
          <a:avLst>
            <a:gd name="adj1" fmla="val 31506"/>
            <a:gd name="adj2" fmla="val 47787"/>
          </a:avLst>
        </a:prstGeom>
        <a:noFill/>
        <a:ln w="2844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339810</xdr:colOff>
      <xdr:row>2</xdr:row>
      <xdr:rowOff>10298</xdr:rowOff>
    </xdr:from>
    <xdr:to>
      <xdr:col>1</xdr:col>
      <xdr:colOff>2255107</xdr:colOff>
      <xdr:row>8</xdr:row>
      <xdr:rowOff>164757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2313CB-8690-46FF-B5C1-DEF1C5956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10" y="401595"/>
          <a:ext cx="2255108" cy="1307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ACF36-9C01-4E8B-9F6A-05033A22CCEA}">
  <dimension ref="A1:K109"/>
  <sheetViews>
    <sheetView tabSelected="1" zoomScale="74" zoomScaleNormal="74" workbookViewId="0">
      <selection activeCell="O19" sqref="O19"/>
    </sheetView>
  </sheetViews>
  <sheetFormatPr defaultColWidth="9.109375" defaultRowHeight="13.8" x14ac:dyDescent="0.25"/>
  <cols>
    <col min="1" max="1" width="5" style="3" customWidth="1"/>
    <col min="2" max="2" width="33" style="3" customWidth="1"/>
    <col min="3" max="4" width="22.33203125" style="3" customWidth="1"/>
    <col min="5" max="5" width="22.109375" style="3" customWidth="1"/>
    <col min="6" max="6" width="20.33203125" style="3" customWidth="1"/>
    <col min="7" max="8" width="19.44140625" style="3" customWidth="1"/>
    <col min="9" max="9" width="20.5546875" style="3" customWidth="1"/>
    <col min="10" max="10" width="20" style="3" customWidth="1"/>
    <col min="11" max="11" width="21.109375" style="3" customWidth="1"/>
    <col min="12" max="16384" width="9.109375" style="3"/>
  </cols>
  <sheetData>
    <row r="1" spans="1:11" x14ac:dyDescent="0.25">
      <c r="A1" s="1"/>
      <c r="B1" s="2"/>
      <c r="C1" s="1"/>
      <c r="D1" s="1"/>
      <c r="E1" s="1"/>
      <c r="F1" s="1"/>
      <c r="G1" s="1"/>
      <c r="H1" s="1"/>
      <c r="I1" s="1"/>
    </row>
    <row r="2" spans="1:11" ht="16.8" x14ac:dyDescent="0.3">
      <c r="A2" s="1"/>
      <c r="B2" s="98" t="s">
        <v>37</v>
      </c>
      <c r="C2" s="99"/>
      <c r="D2" s="99"/>
      <c r="E2" s="99"/>
      <c r="F2" s="99"/>
      <c r="G2" s="99"/>
      <c r="H2" s="99"/>
      <c r="I2" s="99"/>
      <c r="J2" s="99"/>
      <c r="K2" s="99"/>
    </row>
    <row r="3" spans="1:11" x14ac:dyDescent="0.25">
      <c r="A3" s="1"/>
      <c r="B3" s="4"/>
      <c r="C3" s="105">
        <f ca="1">NOW()</f>
        <v>44393.805336111109</v>
      </c>
      <c r="D3" s="5" t="s">
        <v>0</v>
      </c>
      <c r="E3" s="6"/>
      <c r="F3" s="1"/>
      <c r="G3" s="1"/>
      <c r="H3" s="1"/>
      <c r="I3" s="1"/>
    </row>
    <row r="4" spans="1:11" ht="15" customHeight="1" x14ac:dyDescent="0.25">
      <c r="A4" s="1"/>
      <c r="B4" s="7"/>
      <c r="C4" s="106" t="s">
        <v>40</v>
      </c>
      <c r="D4" s="8" t="s">
        <v>1</v>
      </c>
      <c r="E4" s="94" t="s">
        <v>2</v>
      </c>
      <c r="F4" s="95"/>
      <c r="G4" s="95"/>
      <c r="H4" s="9"/>
      <c r="I4" s="9"/>
    </row>
    <row r="5" spans="1:11" ht="15" customHeight="1" x14ac:dyDescent="0.25">
      <c r="A5" s="1"/>
      <c r="B5" s="10"/>
      <c r="C5" s="107">
        <v>4266000</v>
      </c>
      <c r="D5" s="11" t="s">
        <v>3</v>
      </c>
      <c r="E5" s="96"/>
      <c r="F5" s="97"/>
      <c r="G5" s="97"/>
      <c r="H5" s="9"/>
      <c r="I5" s="9"/>
    </row>
    <row r="6" spans="1:11" ht="15" customHeight="1" x14ac:dyDescent="0.25">
      <c r="A6" s="1"/>
      <c r="B6" s="10"/>
      <c r="C6" s="106">
        <v>24.03</v>
      </c>
      <c r="D6" s="8" t="s">
        <v>4</v>
      </c>
      <c r="E6" s="96"/>
      <c r="F6" s="97"/>
      <c r="G6" s="97"/>
      <c r="H6" s="9"/>
      <c r="I6" s="9"/>
    </row>
    <row r="7" spans="1:11" ht="15" customHeight="1" x14ac:dyDescent="0.25">
      <c r="A7" s="1"/>
      <c r="B7" s="10"/>
      <c r="C7" s="106" t="s">
        <v>36</v>
      </c>
      <c r="D7" s="8" t="s">
        <v>5</v>
      </c>
      <c r="E7" s="96"/>
      <c r="F7" s="97"/>
      <c r="G7" s="97"/>
      <c r="H7" s="9"/>
      <c r="I7" s="9"/>
    </row>
    <row r="8" spans="1:11" ht="15" customHeight="1" x14ac:dyDescent="0.25">
      <c r="A8" s="1"/>
      <c r="B8" s="10"/>
      <c r="C8" s="106" t="s">
        <v>41</v>
      </c>
      <c r="D8" s="8" t="s">
        <v>6</v>
      </c>
      <c r="E8" s="96"/>
      <c r="F8" s="97"/>
      <c r="G8" s="97"/>
      <c r="H8" s="9"/>
      <c r="I8" s="9"/>
    </row>
    <row r="9" spans="1:11" ht="14.4" thickBot="1" x14ac:dyDescent="0.3">
      <c r="A9" s="1"/>
      <c r="B9" s="12"/>
      <c r="C9" s="108">
        <v>2027</v>
      </c>
      <c r="D9" s="13" t="s">
        <v>7</v>
      </c>
    </row>
    <row r="10" spans="1:11" ht="14.4" thickBot="1" x14ac:dyDescent="0.3">
      <c r="A10" s="14"/>
      <c r="B10" s="109"/>
      <c r="C10" s="110" t="s">
        <v>8</v>
      </c>
      <c r="D10" s="110" t="s">
        <v>9</v>
      </c>
      <c r="E10" s="111" t="s">
        <v>10</v>
      </c>
      <c r="F10" s="112"/>
      <c r="G10" s="113"/>
      <c r="H10" s="114" t="s">
        <v>11</v>
      </c>
      <c r="I10" s="115"/>
      <c r="J10" s="114" t="s">
        <v>12</v>
      </c>
      <c r="K10" s="115"/>
    </row>
    <row r="11" spans="1:11" ht="41.4" x14ac:dyDescent="0.25">
      <c r="A11" s="1"/>
      <c r="B11" s="100" t="s">
        <v>13</v>
      </c>
      <c r="C11" s="101" t="s">
        <v>14</v>
      </c>
      <c r="D11" s="102" t="s">
        <v>38</v>
      </c>
      <c r="E11" s="103" t="s">
        <v>42</v>
      </c>
      <c r="F11" s="103" t="s">
        <v>43</v>
      </c>
      <c r="G11" s="103" t="s">
        <v>44</v>
      </c>
      <c r="H11" s="104" t="s">
        <v>45</v>
      </c>
      <c r="I11" s="104" t="s">
        <v>46</v>
      </c>
      <c r="J11" s="103" t="s">
        <v>47</v>
      </c>
      <c r="K11" s="103" t="s">
        <v>48</v>
      </c>
    </row>
    <row r="12" spans="1:11" x14ac:dyDescent="0.25">
      <c r="A12" s="15"/>
      <c r="B12" s="16" t="s">
        <v>15</v>
      </c>
      <c r="C12" s="17">
        <f>C5</f>
        <v>4266000</v>
      </c>
      <c r="D12" s="18">
        <f>C12</f>
        <v>4266000</v>
      </c>
      <c r="E12" s="19">
        <f>D12</f>
        <v>4266000</v>
      </c>
      <c r="F12" s="19">
        <f>E12</f>
        <v>4266000</v>
      </c>
      <c r="G12" s="19">
        <f>E12</f>
        <v>4266000</v>
      </c>
      <c r="H12" s="20">
        <f>C5</f>
        <v>4266000</v>
      </c>
      <c r="I12" s="19">
        <f>H12</f>
        <v>4266000</v>
      </c>
      <c r="J12" s="19">
        <f>I12</f>
        <v>4266000</v>
      </c>
      <c r="K12" s="19">
        <f>J12</f>
        <v>4266000</v>
      </c>
    </row>
    <row r="13" spans="1:11" x14ac:dyDescent="0.25">
      <c r="A13" s="15"/>
      <c r="B13" s="21" t="s">
        <v>16</v>
      </c>
      <c r="C13" s="22"/>
      <c r="D13" s="23"/>
      <c r="E13" s="24"/>
      <c r="F13" s="24"/>
      <c r="G13" s="24"/>
      <c r="H13" s="25"/>
      <c r="I13" s="24"/>
      <c r="J13" s="24"/>
      <c r="K13" s="24"/>
    </row>
    <row r="14" spans="1:11" x14ac:dyDescent="0.25">
      <c r="A14" s="15"/>
      <c r="B14" s="16" t="s">
        <v>17</v>
      </c>
      <c r="C14" s="17"/>
      <c r="D14" s="18"/>
      <c r="E14" s="19"/>
      <c r="F14" s="19"/>
      <c r="G14" s="19"/>
      <c r="H14" s="20"/>
      <c r="I14" s="19"/>
      <c r="J14" s="19"/>
      <c r="K14" s="19"/>
    </row>
    <row r="15" spans="1:11" x14ac:dyDescent="0.25">
      <c r="A15" s="15"/>
      <c r="B15" s="16" t="s">
        <v>18</v>
      </c>
      <c r="C15" s="17">
        <f t="shared" ref="C15:K15" si="0">C12-C14</f>
        <v>4266000</v>
      </c>
      <c r="D15" s="18">
        <f t="shared" si="0"/>
        <v>4266000</v>
      </c>
      <c r="E15" s="19">
        <f t="shared" si="0"/>
        <v>4266000</v>
      </c>
      <c r="F15" s="19">
        <f t="shared" si="0"/>
        <v>4266000</v>
      </c>
      <c r="G15" s="19">
        <f t="shared" si="0"/>
        <v>4266000</v>
      </c>
      <c r="H15" s="20">
        <f t="shared" si="0"/>
        <v>4266000</v>
      </c>
      <c r="I15" s="19">
        <f t="shared" si="0"/>
        <v>4266000</v>
      </c>
      <c r="J15" s="19">
        <f t="shared" si="0"/>
        <v>4266000</v>
      </c>
      <c r="K15" s="19">
        <f t="shared" si="0"/>
        <v>4266000</v>
      </c>
    </row>
    <row r="16" spans="1:11" x14ac:dyDescent="0.25">
      <c r="A16" s="15"/>
      <c r="B16" s="16" t="s">
        <v>19</v>
      </c>
      <c r="C16" s="26">
        <v>0.1</v>
      </c>
      <c r="D16" s="27">
        <v>0.02</v>
      </c>
      <c r="E16" s="28">
        <v>0.02</v>
      </c>
      <c r="F16" s="28">
        <v>0.04</v>
      </c>
      <c r="G16" s="28">
        <v>0.05</v>
      </c>
      <c r="H16" s="29"/>
      <c r="I16" s="30"/>
      <c r="J16" s="30">
        <v>5.0000000000000001E-3</v>
      </c>
      <c r="K16" s="28">
        <v>0.01</v>
      </c>
    </row>
    <row r="17" spans="1:11" x14ac:dyDescent="0.25">
      <c r="A17" s="15"/>
      <c r="B17" s="16" t="s">
        <v>20</v>
      </c>
      <c r="C17" s="17">
        <f>C15*C16</f>
        <v>426600</v>
      </c>
      <c r="D17" s="31">
        <f>D15*D16</f>
        <v>85320</v>
      </c>
      <c r="E17" s="32">
        <f>E15*E16</f>
        <v>85320</v>
      </c>
      <c r="F17" s="32">
        <f>F15*F16</f>
        <v>170640</v>
      </c>
      <c r="G17" s="32">
        <f>G15*G16</f>
        <v>213300</v>
      </c>
      <c r="H17" s="33"/>
      <c r="I17" s="32"/>
      <c r="J17" s="32">
        <f>J15*J16</f>
        <v>21330</v>
      </c>
      <c r="K17" s="32">
        <f>K15*K16</f>
        <v>42660</v>
      </c>
    </row>
    <row r="18" spans="1:11" x14ac:dyDescent="0.25">
      <c r="A18" s="15"/>
      <c r="B18" s="16" t="s">
        <v>18</v>
      </c>
      <c r="C18" s="17">
        <f t="shared" ref="C18:K18" si="1">C15-C17</f>
        <v>3839400</v>
      </c>
      <c r="D18" s="34">
        <f t="shared" si="1"/>
        <v>4180680</v>
      </c>
      <c r="E18" s="35">
        <f t="shared" si="1"/>
        <v>4180680</v>
      </c>
      <c r="F18" s="35">
        <f t="shared" si="1"/>
        <v>4095360</v>
      </c>
      <c r="G18" s="35">
        <f t="shared" si="1"/>
        <v>4052700</v>
      </c>
      <c r="H18" s="36">
        <f t="shared" si="1"/>
        <v>4266000</v>
      </c>
      <c r="I18" s="35">
        <f t="shared" si="1"/>
        <v>4266000</v>
      </c>
      <c r="J18" s="35">
        <f t="shared" si="1"/>
        <v>4244670</v>
      </c>
      <c r="K18" s="35">
        <f t="shared" si="1"/>
        <v>4223340</v>
      </c>
    </row>
    <row r="19" spans="1:11" x14ac:dyDescent="0.25">
      <c r="A19" s="15"/>
      <c r="B19" s="16" t="s">
        <v>21</v>
      </c>
      <c r="C19" s="17">
        <f>C18*0.065</f>
        <v>249561</v>
      </c>
      <c r="D19" s="34">
        <f>D18*0.065</f>
        <v>271744.2</v>
      </c>
      <c r="E19" s="35">
        <f t="shared" ref="E19:K19" si="2">E18*0.065</f>
        <v>271744.2</v>
      </c>
      <c r="F19" s="35">
        <f t="shared" si="2"/>
        <v>266198.40000000002</v>
      </c>
      <c r="G19" s="35">
        <f t="shared" si="2"/>
        <v>263425.5</v>
      </c>
      <c r="H19" s="36">
        <f t="shared" si="2"/>
        <v>277290</v>
      </c>
      <c r="I19" s="35">
        <f t="shared" si="2"/>
        <v>277290</v>
      </c>
      <c r="J19" s="35">
        <f t="shared" si="2"/>
        <v>275903.55</v>
      </c>
      <c r="K19" s="35">
        <f t="shared" si="2"/>
        <v>274517.10000000003</v>
      </c>
    </row>
    <row r="20" spans="1:11" x14ac:dyDescent="0.25">
      <c r="A20" s="15"/>
      <c r="B20" s="37" t="s">
        <v>22</v>
      </c>
      <c r="C20" s="38"/>
      <c r="D20" s="39"/>
      <c r="E20" s="40"/>
      <c r="F20" s="40"/>
      <c r="G20" s="40"/>
      <c r="H20" s="41"/>
      <c r="I20" s="40"/>
      <c r="J20" s="40"/>
      <c r="K20" s="40"/>
    </row>
    <row r="21" spans="1:11" x14ac:dyDescent="0.25">
      <c r="A21" s="15"/>
      <c r="B21" s="16" t="s">
        <v>39</v>
      </c>
      <c r="C21" s="17">
        <f>IF(C18&gt;3199200,C18*0.12,0)</f>
        <v>460728</v>
      </c>
      <c r="D21" s="17">
        <f>IF(D18&gt;3199200,D18*0.12,0)</f>
        <v>501681.6</v>
      </c>
      <c r="E21" s="17">
        <f>IF(E18&gt;3199200,E18*0.12,0)</f>
        <v>501681.6</v>
      </c>
      <c r="F21" s="17">
        <f>IF(F18&gt;3199200,F18*0.12,0)</f>
        <v>491443.19999999995</v>
      </c>
      <c r="G21" s="17">
        <f>IF(G18&gt;3199200,G18*0.12,0)</f>
        <v>486324</v>
      </c>
      <c r="H21" s="17">
        <f>IF(H18&gt;3199200,H18*0.12,0)</f>
        <v>511920</v>
      </c>
      <c r="I21" s="17">
        <f>IF(I18&gt;3199200,I18*0.12,0)</f>
        <v>511920</v>
      </c>
      <c r="J21" s="17">
        <f>IF(J18&gt;3199200,J18*0.12,0)</f>
        <v>509360.39999999997</v>
      </c>
      <c r="K21" s="17">
        <f>IF(K18&gt;3199200,K18*0.12,0)</f>
        <v>506800.8</v>
      </c>
    </row>
    <row r="22" spans="1:11" x14ac:dyDescent="0.25">
      <c r="A22" s="15"/>
      <c r="B22" s="42" t="s">
        <v>23</v>
      </c>
      <c r="C22" s="43">
        <f>C18+C19+C21</f>
        <v>4549689</v>
      </c>
      <c r="D22" s="44">
        <f>D18+D19+D21</f>
        <v>4954105.8</v>
      </c>
      <c r="E22" s="45">
        <f t="shared" ref="E22:K22" si="3">E18+E19+E21</f>
        <v>4954105.8</v>
      </c>
      <c r="F22" s="45">
        <f t="shared" si="3"/>
        <v>4853001.6000000006</v>
      </c>
      <c r="G22" s="45">
        <f t="shared" si="3"/>
        <v>4802449.5</v>
      </c>
      <c r="H22" s="46">
        <f t="shared" si="3"/>
        <v>5055210</v>
      </c>
      <c r="I22" s="45">
        <f t="shared" si="3"/>
        <v>5055210</v>
      </c>
      <c r="J22" s="45">
        <f t="shared" si="3"/>
        <v>5029933.95</v>
      </c>
      <c r="K22" s="45">
        <f t="shared" si="3"/>
        <v>5004657.8999999994</v>
      </c>
    </row>
    <row r="23" spans="1:11" x14ac:dyDescent="0.25">
      <c r="A23" s="15"/>
      <c r="B23" s="16" t="s">
        <v>24</v>
      </c>
      <c r="C23" s="26">
        <v>1</v>
      </c>
      <c r="D23" s="47">
        <v>1</v>
      </c>
      <c r="E23" s="28">
        <v>0.1</v>
      </c>
      <c r="F23" s="28">
        <v>0.2</v>
      </c>
      <c r="G23" s="28">
        <v>0.5</v>
      </c>
      <c r="H23" s="48">
        <v>0.15</v>
      </c>
      <c r="I23" s="28">
        <v>0.2</v>
      </c>
      <c r="J23" s="28">
        <v>0.1</v>
      </c>
      <c r="K23" s="28">
        <v>0.2</v>
      </c>
    </row>
    <row r="24" spans="1:11" x14ac:dyDescent="0.25">
      <c r="A24" s="15"/>
      <c r="B24" s="16" t="s">
        <v>25</v>
      </c>
      <c r="C24" s="17">
        <f>C22*C23</f>
        <v>4549689</v>
      </c>
      <c r="D24" s="49">
        <f>D22*D23</f>
        <v>4954105.8</v>
      </c>
      <c r="E24" s="50">
        <f t="shared" ref="E24:K24" si="4">E22*E23</f>
        <v>495410.58</v>
      </c>
      <c r="F24" s="50">
        <f t="shared" si="4"/>
        <v>970600.32000000018</v>
      </c>
      <c r="G24" s="50">
        <f t="shared" si="4"/>
        <v>2401224.75</v>
      </c>
      <c r="H24" s="51">
        <f t="shared" si="4"/>
        <v>758281.5</v>
      </c>
      <c r="I24" s="50">
        <f t="shared" si="4"/>
        <v>1011042</v>
      </c>
      <c r="J24" s="50">
        <f t="shared" si="4"/>
        <v>502993.39500000002</v>
      </c>
      <c r="K24" s="50">
        <f t="shared" si="4"/>
        <v>1000931.58</v>
      </c>
    </row>
    <row r="25" spans="1:11" x14ac:dyDescent="0.25">
      <c r="A25" s="15"/>
      <c r="B25" s="16" t="s">
        <v>26</v>
      </c>
      <c r="C25" s="52">
        <v>25000</v>
      </c>
      <c r="D25" s="53">
        <f t="shared" ref="D25:K25" si="5">C25</f>
        <v>25000</v>
      </c>
      <c r="E25" s="54">
        <f t="shared" si="5"/>
        <v>25000</v>
      </c>
      <c r="F25" s="54">
        <f t="shared" si="5"/>
        <v>25000</v>
      </c>
      <c r="G25" s="54">
        <f t="shared" si="5"/>
        <v>25000</v>
      </c>
      <c r="H25" s="55">
        <f t="shared" si="5"/>
        <v>25000</v>
      </c>
      <c r="I25" s="54">
        <f t="shared" si="5"/>
        <v>25000</v>
      </c>
      <c r="J25" s="54">
        <f t="shared" si="5"/>
        <v>25000</v>
      </c>
      <c r="K25" s="54">
        <f t="shared" si="5"/>
        <v>25000</v>
      </c>
    </row>
    <row r="26" spans="1:11" x14ac:dyDescent="0.25">
      <c r="A26" s="15"/>
      <c r="B26" s="16" t="s">
        <v>27</v>
      </c>
      <c r="C26" s="17">
        <f>C24-C25</f>
        <v>4524689</v>
      </c>
      <c r="D26" s="49">
        <f>D24-D25</f>
        <v>4929105.8</v>
      </c>
      <c r="E26" s="50">
        <f t="shared" ref="E26:K26" si="6">E24-E25</f>
        <v>470410.58</v>
      </c>
      <c r="F26" s="50">
        <f t="shared" si="6"/>
        <v>945600.32000000018</v>
      </c>
      <c r="G26" s="50">
        <f t="shared" si="6"/>
        <v>2376224.75</v>
      </c>
      <c r="H26" s="51">
        <f t="shared" si="6"/>
        <v>733281.5</v>
      </c>
      <c r="I26" s="50">
        <f t="shared" si="6"/>
        <v>986042</v>
      </c>
      <c r="J26" s="50">
        <f t="shared" si="6"/>
        <v>477993.39500000002</v>
      </c>
      <c r="K26" s="50">
        <f t="shared" si="6"/>
        <v>975931.58</v>
      </c>
    </row>
    <row r="27" spans="1:11" x14ac:dyDescent="0.25">
      <c r="A27" s="15"/>
      <c r="B27" s="16" t="s">
        <v>28</v>
      </c>
      <c r="C27" s="56">
        <v>1</v>
      </c>
      <c r="D27" s="57">
        <v>68</v>
      </c>
      <c r="E27" s="58">
        <v>1</v>
      </c>
      <c r="F27" s="58">
        <v>1</v>
      </c>
      <c r="G27" s="58">
        <v>1</v>
      </c>
      <c r="H27" s="59">
        <v>68</v>
      </c>
      <c r="I27" s="58">
        <v>68</v>
      </c>
      <c r="J27" s="58">
        <v>1</v>
      </c>
      <c r="K27" s="58">
        <v>1</v>
      </c>
    </row>
    <row r="28" spans="1:11" x14ac:dyDescent="0.25">
      <c r="A28" s="15"/>
      <c r="B28" s="16" t="s">
        <v>29</v>
      </c>
      <c r="C28" s="17">
        <f>C26/C27</f>
        <v>4524689</v>
      </c>
      <c r="D28" s="60">
        <f>D26/D27</f>
        <v>72486.849999999991</v>
      </c>
      <c r="E28" s="61">
        <f t="shared" ref="E28:K28" si="7">E26/E27</f>
        <v>470410.58</v>
      </c>
      <c r="F28" s="61">
        <f t="shared" si="7"/>
        <v>945600.32000000018</v>
      </c>
      <c r="G28" s="61">
        <f t="shared" si="7"/>
        <v>2376224.75</v>
      </c>
      <c r="H28" s="62">
        <f t="shared" si="7"/>
        <v>10783.551470588236</v>
      </c>
      <c r="I28" s="61">
        <f t="shared" si="7"/>
        <v>14500.617647058823</v>
      </c>
      <c r="J28" s="61">
        <f t="shared" si="7"/>
        <v>477993.39500000002</v>
      </c>
      <c r="K28" s="61">
        <f t="shared" si="7"/>
        <v>975931.58</v>
      </c>
    </row>
    <row r="29" spans="1:11" x14ac:dyDescent="0.25">
      <c r="A29" s="15"/>
      <c r="B29" s="16" t="s">
        <v>24</v>
      </c>
      <c r="C29" s="26"/>
      <c r="D29" s="47"/>
      <c r="E29" s="28">
        <v>0.9</v>
      </c>
      <c r="F29" s="28">
        <v>0.8</v>
      </c>
      <c r="G29" s="28">
        <v>0.5</v>
      </c>
      <c r="H29" s="48"/>
      <c r="I29" s="28"/>
      <c r="J29" s="28">
        <v>0.1</v>
      </c>
      <c r="K29" s="28">
        <v>0.1</v>
      </c>
    </row>
    <row r="30" spans="1:11" x14ac:dyDescent="0.25">
      <c r="A30" s="15"/>
      <c r="B30" s="16" t="s">
        <v>25</v>
      </c>
      <c r="C30" s="17"/>
      <c r="D30" s="49"/>
      <c r="E30" s="63">
        <f>E22*E29</f>
        <v>4458695.22</v>
      </c>
      <c r="F30" s="63">
        <f>F22*F29</f>
        <v>3882401.2800000007</v>
      </c>
      <c r="G30" s="63">
        <f>G22*G29</f>
        <v>2401224.75</v>
      </c>
      <c r="H30" s="64"/>
      <c r="I30" s="63"/>
      <c r="J30" s="63">
        <f>J22*J29</f>
        <v>502993.39500000002</v>
      </c>
      <c r="K30" s="63">
        <f>K22*K29</f>
        <v>500465.79</v>
      </c>
    </row>
    <row r="31" spans="1:11" x14ac:dyDescent="0.25">
      <c r="A31" s="15"/>
      <c r="B31" s="16" t="s">
        <v>28</v>
      </c>
      <c r="C31" s="38"/>
      <c r="D31" s="39"/>
      <c r="E31" s="58">
        <v>68</v>
      </c>
      <c r="F31" s="58">
        <v>68</v>
      </c>
      <c r="G31" s="58">
        <v>68</v>
      </c>
      <c r="H31" s="59"/>
      <c r="I31" s="58"/>
      <c r="J31" s="58">
        <v>67</v>
      </c>
      <c r="K31" s="58">
        <v>67</v>
      </c>
    </row>
    <row r="32" spans="1:11" x14ac:dyDescent="0.25">
      <c r="A32" s="15"/>
      <c r="B32" s="16" t="s">
        <v>29</v>
      </c>
      <c r="C32" s="17"/>
      <c r="D32" s="60"/>
      <c r="E32" s="63">
        <f>E30/E31</f>
        <v>65569.047352941168</v>
      </c>
      <c r="F32" s="63">
        <f>F30/F31</f>
        <v>57094.136470588244</v>
      </c>
      <c r="G32" s="63">
        <f>G30/G31</f>
        <v>35312.128676470587</v>
      </c>
      <c r="H32" s="64"/>
      <c r="I32" s="63"/>
      <c r="J32" s="63">
        <f>J30/J31</f>
        <v>7507.3641044776123</v>
      </c>
      <c r="K32" s="63">
        <f>K30/K31</f>
        <v>7469.6386567164172</v>
      </c>
    </row>
    <row r="33" spans="1:11" x14ac:dyDescent="0.25">
      <c r="A33" s="15"/>
      <c r="B33" s="16" t="s">
        <v>30</v>
      </c>
      <c r="C33" s="17"/>
      <c r="D33" s="60"/>
      <c r="E33" s="28"/>
      <c r="F33" s="28"/>
      <c r="G33" s="28"/>
      <c r="H33" s="48">
        <v>0.85</v>
      </c>
      <c r="I33" s="28">
        <v>0.8</v>
      </c>
      <c r="J33" s="28">
        <v>0.8</v>
      </c>
      <c r="K33" s="28">
        <v>0.7</v>
      </c>
    </row>
    <row r="34" spans="1:11" x14ac:dyDescent="0.25">
      <c r="A34" s="15"/>
      <c r="B34" s="16" t="s">
        <v>31</v>
      </c>
      <c r="C34" s="17"/>
      <c r="D34" s="49"/>
      <c r="E34" s="65"/>
      <c r="F34" s="65"/>
      <c r="G34" s="65"/>
      <c r="H34" s="66">
        <f>H22*H33</f>
        <v>4296928.5</v>
      </c>
      <c r="I34" s="65">
        <f>I22*I33</f>
        <v>4044168</v>
      </c>
      <c r="J34" s="65">
        <f>J22*J33</f>
        <v>4023947.16</v>
      </c>
      <c r="K34" s="65">
        <f>K22*K33</f>
        <v>3503260.5299999993</v>
      </c>
    </row>
    <row r="35" spans="1:11" x14ac:dyDescent="0.25">
      <c r="A35" s="15"/>
      <c r="B35" s="16" t="s">
        <v>32</v>
      </c>
      <c r="C35" s="67">
        <v>50000</v>
      </c>
      <c r="D35" s="39"/>
      <c r="E35" s="40"/>
      <c r="F35" s="40"/>
      <c r="G35" s="40"/>
      <c r="H35" s="41"/>
      <c r="I35" s="40"/>
      <c r="J35" s="40"/>
      <c r="K35" s="40"/>
    </row>
    <row r="36" spans="1:11" x14ac:dyDescent="0.25">
      <c r="A36" s="14"/>
      <c r="B36" s="68"/>
      <c r="C36" s="69"/>
      <c r="D36" s="70"/>
      <c r="E36" s="71"/>
      <c r="F36" s="71"/>
      <c r="G36" s="71"/>
      <c r="H36" s="72"/>
      <c r="I36" s="71"/>
      <c r="J36" s="71"/>
      <c r="K36" s="71"/>
    </row>
    <row r="37" spans="1:11" x14ac:dyDescent="0.25">
      <c r="A37" s="73">
        <v>0</v>
      </c>
      <c r="B37" s="74">
        <f t="shared" ref="B37:B106" ca="1" si="8">EDATE(NOW(),A37)</f>
        <v>44393</v>
      </c>
      <c r="C37" s="67">
        <f t="shared" ref="C37:K37" si="9">C25</f>
        <v>25000</v>
      </c>
      <c r="D37" s="31">
        <f t="shared" si="9"/>
        <v>25000</v>
      </c>
      <c r="E37" s="35">
        <f t="shared" si="9"/>
        <v>25000</v>
      </c>
      <c r="F37" s="35">
        <f t="shared" si="9"/>
        <v>25000</v>
      </c>
      <c r="G37" s="35">
        <f t="shared" si="9"/>
        <v>25000</v>
      </c>
      <c r="H37" s="36">
        <f t="shared" si="9"/>
        <v>25000</v>
      </c>
      <c r="I37" s="35">
        <f t="shared" si="9"/>
        <v>25000</v>
      </c>
      <c r="J37" s="35">
        <f t="shared" si="9"/>
        <v>25000</v>
      </c>
      <c r="K37" s="35">
        <f t="shared" si="9"/>
        <v>25000</v>
      </c>
    </row>
    <row r="38" spans="1:11" x14ac:dyDescent="0.25">
      <c r="A38" s="73">
        <v>1</v>
      </c>
      <c r="B38" s="74">
        <f t="shared" ca="1" si="8"/>
        <v>44424</v>
      </c>
      <c r="C38" s="67">
        <f>C28-C35</f>
        <v>4474689</v>
      </c>
      <c r="D38" s="31">
        <f t="shared" ref="D38:K38" si="10">D28</f>
        <v>72486.849999999991</v>
      </c>
      <c r="E38" s="35">
        <f t="shared" si="10"/>
        <v>470410.58</v>
      </c>
      <c r="F38" s="35">
        <f t="shared" si="10"/>
        <v>945600.32000000018</v>
      </c>
      <c r="G38" s="35">
        <f t="shared" si="10"/>
        <v>2376224.75</v>
      </c>
      <c r="H38" s="36">
        <f t="shared" si="10"/>
        <v>10783.551470588236</v>
      </c>
      <c r="I38" s="35">
        <f t="shared" si="10"/>
        <v>14500.617647058823</v>
      </c>
      <c r="J38" s="35">
        <f t="shared" si="10"/>
        <v>477993.39500000002</v>
      </c>
      <c r="K38" s="35">
        <f t="shared" si="10"/>
        <v>975931.58</v>
      </c>
    </row>
    <row r="39" spans="1:11" x14ac:dyDescent="0.25">
      <c r="A39" s="73">
        <v>2</v>
      </c>
      <c r="B39" s="74">
        <f t="shared" ca="1" si="8"/>
        <v>44455</v>
      </c>
      <c r="C39" s="17"/>
      <c r="D39" s="31">
        <f>D38</f>
        <v>72486.849999999991</v>
      </c>
      <c r="E39" s="35">
        <f>E32</f>
        <v>65569.047352941168</v>
      </c>
      <c r="F39" s="35">
        <f>F32</f>
        <v>57094.136470588244</v>
      </c>
      <c r="G39" s="35">
        <f>G32</f>
        <v>35312.128676470587</v>
      </c>
      <c r="H39" s="36">
        <f t="shared" ref="H39:K54" si="11">H38</f>
        <v>10783.551470588236</v>
      </c>
      <c r="I39" s="35">
        <f t="shared" si="11"/>
        <v>14500.617647058823</v>
      </c>
      <c r="J39" s="35">
        <f>J32</f>
        <v>7507.3641044776123</v>
      </c>
      <c r="K39" s="35">
        <f>K32</f>
        <v>7469.6386567164172</v>
      </c>
    </row>
    <row r="40" spans="1:11" x14ac:dyDescent="0.25">
      <c r="A40" s="73">
        <v>3</v>
      </c>
      <c r="B40" s="74">
        <f t="shared" ca="1" si="8"/>
        <v>44485</v>
      </c>
      <c r="C40" s="38"/>
      <c r="D40" s="75">
        <f>D39</f>
        <v>72486.849999999991</v>
      </c>
      <c r="E40" s="35">
        <f t="shared" ref="E40:G42" si="12">E39</f>
        <v>65569.047352941168</v>
      </c>
      <c r="F40" s="35">
        <f t="shared" si="12"/>
        <v>57094.136470588244</v>
      </c>
      <c r="G40" s="35">
        <f t="shared" si="12"/>
        <v>35312.128676470587</v>
      </c>
      <c r="H40" s="36">
        <f t="shared" si="11"/>
        <v>10783.551470588236</v>
      </c>
      <c r="I40" s="35">
        <f t="shared" si="11"/>
        <v>14500.617647058823</v>
      </c>
      <c r="J40" s="35">
        <f t="shared" si="11"/>
        <v>7507.3641044776123</v>
      </c>
      <c r="K40" s="35">
        <f t="shared" si="11"/>
        <v>7469.6386567164172</v>
      </c>
    </row>
    <row r="41" spans="1:11" x14ac:dyDescent="0.25">
      <c r="A41" s="73">
        <v>4</v>
      </c>
      <c r="B41" s="74">
        <f t="shared" ca="1" si="8"/>
        <v>44516</v>
      </c>
      <c r="C41" s="76"/>
      <c r="D41" s="31">
        <f>D40</f>
        <v>72486.849999999991</v>
      </c>
      <c r="E41" s="35">
        <f t="shared" si="12"/>
        <v>65569.047352941168</v>
      </c>
      <c r="F41" s="35">
        <f t="shared" si="12"/>
        <v>57094.136470588244</v>
      </c>
      <c r="G41" s="35">
        <f t="shared" si="12"/>
        <v>35312.128676470587</v>
      </c>
      <c r="H41" s="36">
        <f t="shared" si="11"/>
        <v>10783.551470588236</v>
      </c>
      <c r="I41" s="35">
        <f t="shared" si="11"/>
        <v>14500.617647058823</v>
      </c>
      <c r="J41" s="35">
        <f t="shared" si="11"/>
        <v>7507.3641044776123</v>
      </c>
      <c r="K41" s="35">
        <f t="shared" si="11"/>
        <v>7469.6386567164172</v>
      </c>
    </row>
    <row r="42" spans="1:11" x14ac:dyDescent="0.25">
      <c r="A42" s="73">
        <v>5</v>
      </c>
      <c r="B42" s="74">
        <f t="shared" ca="1" si="8"/>
        <v>44546</v>
      </c>
      <c r="C42" s="76"/>
      <c r="D42" s="31">
        <f>D41</f>
        <v>72486.849999999991</v>
      </c>
      <c r="E42" s="35">
        <f t="shared" si="12"/>
        <v>65569.047352941168</v>
      </c>
      <c r="F42" s="35">
        <f t="shared" si="12"/>
        <v>57094.136470588244</v>
      </c>
      <c r="G42" s="35">
        <f t="shared" si="12"/>
        <v>35312.128676470587</v>
      </c>
      <c r="H42" s="36">
        <f t="shared" si="11"/>
        <v>10783.551470588236</v>
      </c>
      <c r="I42" s="35">
        <f t="shared" si="11"/>
        <v>14500.617647058823</v>
      </c>
      <c r="J42" s="35">
        <f t="shared" si="11"/>
        <v>7507.3641044776123</v>
      </c>
      <c r="K42" s="35">
        <f t="shared" si="11"/>
        <v>7469.6386567164172</v>
      </c>
    </row>
    <row r="43" spans="1:11" x14ac:dyDescent="0.25">
      <c r="A43" s="73">
        <v>6</v>
      </c>
      <c r="B43" s="74">
        <f t="shared" ca="1" si="8"/>
        <v>44577</v>
      </c>
      <c r="C43" s="76"/>
      <c r="D43" s="31">
        <f t="shared" ref="D43:K58" si="13">D42</f>
        <v>72486.849999999991</v>
      </c>
      <c r="E43" s="35">
        <f t="shared" si="13"/>
        <v>65569.047352941168</v>
      </c>
      <c r="F43" s="35">
        <f t="shared" si="13"/>
        <v>57094.136470588244</v>
      </c>
      <c r="G43" s="35">
        <f t="shared" si="13"/>
        <v>35312.128676470587</v>
      </c>
      <c r="H43" s="36">
        <f t="shared" si="11"/>
        <v>10783.551470588236</v>
      </c>
      <c r="I43" s="35">
        <f t="shared" si="11"/>
        <v>14500.617647058823</v>
      </c>
      <c r="J43" s="35">
        <f t="shared" si="11"/>
        <v>7507.3641044776123</v>
      </c>
      <c r="K43" s="35">
        <f t="shared" si="11"/>
        <v>7469.6386567164172</v>
      </c>
    </row>
    <row r="44" spans="1:11" x14ac:dyDescent="0.25">
      <c r="A44" s="73">
        <v>7</v>
      </c>
      <c r="B44" s="74">
        <f t="shared" ca="1" si="8"/>
        <v>44608</v>
      </c>
      <c r="C44" s="76"/>
      <c r="D44" s="31">
        <f t="shared" si="13"/>
        <v>72486.849999999991</v>
      </c>
      <c r="E44" s="35">
        <f t="shared" si="13"/>
        <v>65569.047352941168</v>
      </c>
      <c r="F44" s="35">
        <f t="shared" si="13"/>
        <v>57094.136470588244</v>
      </c>
      <c r="G44" s="35">
        <f t="shared" si="13"/>
        <v>35312.128676470587</v>
      </c>
      <c r="H44" s="36">
        <f t="shared" si="11"/>
        <v>10783.551470588236</v>
      </c>
      <c r="I44" s="35">
        <f t="shared" si="11"/>
        <v>14500.617647058823</v>
      </c>
      <c r="J44" s="35">
        <f t="shared" si="11"/>
        <v>7507.3641044776123</v>
      </c>
      <c r="K44" s="35">
        <f t="shared" si="11"/>
        <v>7469.6386567164172</v>
      </c>
    </row>
    <row r="45" spans="1:11" x14ac:dyDescent="0.25">
      <c r="A45" s="73">
        <v>8</v>
      </c>
      <c r="B45" s="74">
        <f t="shared" ca="1" si="8"/>
        <v>44636</v>
      </c>
      <c r="C45" s="76"/>
      <c r="D45" s="31">
        <f t="shared" si="13"/>
        <v>72486.849999999991</v>
      </c>
      <c r="E45" s="35">
        <f t="shared" si="13"/>
        <v>65569.047352941168</v>
      </c>
      <c r="F45" s="35">
        <f t="shared" si="13"/>
        <v>57094.136470588244</v>
      </c>
      <c r="G45" s="35">
        <f t="shared" si="13"/>
        <v>35312.128676470587</v>
      </c>
      <c r="H45" s="36">
        <f t="shared" si="11"/>
        <v>10783.551470588236</v>
      </c>
      <c r="I45" s="35">
        <f t="shared" si="11"/>
        <v>14500.617647058823</v>
      </c>
      <c r="J45" s="35">
        <f t="shared" si="11"/>
        <v>7507.3641044776123</v>
      </c>
      <c r="K45" s="35">
        <f t="shared" si="11"/>
        <v>7469.6386567164172</v>
      </c>
    </row>
    <row r="46" spans="1:11" x14ac:dyDescent="0.25">
      <c r="A46" s="73">
        <v>9</v>
      </c>
      <c r="B46" s="74">
        <f t="shared" ca="1" si="8"/>
        <v>44667</v>
      </c>
      <c r="C46" s="76"/>
      <c r="D46" s="31">
        <f t="shared" si="13"/>
        <v>72486.849999999991</v>
      </c>
      <c r="E46" s="35">
        <f t="shared" si="13"/>
        <v>65569.047352941168</v>
      </c>
      <c r="F46" s="35">
        <f t="shared" si="13"/>
        <v>57094.136470588244</v>
      </c>
      <c r="G46" s="35">
        <f t="shared" si="13"/>
        <v>35312.128676470587</v>
      </c>
      <c r="H46" s="36">
        <f t="shared" si="11"/>
        <v>10783.551470588236</v>
      </c>
      <c r="I46" s="35">
        <f t="shared" si="11"/>
        <v>14500.617647058823</v>
      </c>
      <c r="J46" s="35">
        <f t="shared" si="11"/>
        <v>7507.3641044776123</v>
      </c>
      <c r="K46" s="35">
        <f t="shared" si="11"/>
        <v>7469.6386567164172</v>
      </c>
    </row>
    <row r="47" spans="1:11" x14ac:dyDescent="0.25">
      <c r="A47" s="73">
        <v>10</v>
      </c>
      <c r="B47" s="74">
        <f t="shared" ca="1" si="8"/>
        <v>44697</v>
      </c>
      <c r="C47" s="76"/>
      <c r="D47" s="31">
        <f t="shared" si="13"/>
        <v>72486.849999999991</v>
      </c>
      <c r="E47" s="35">
        <f t="shared" si="13"/>
        <v>65569.047352941168</v>
      </c>
      <c r="F47" s="35">
        <f t="shared" si="13"/>
        <v>57094.136470588244</v>
      </c>
      <c r="G47" s="35">
        <f t="shared" si="13"/>
        <v>35312.128676470587</v>
      </c>
      <c r="H47" s="36">
        <f t="shared" si="11"/>
        <v>10783.551470588236</v>
      </c>
      <c r="I47" s="35">
        <f t="shared" si="11"/>
        <v>14500.617647058823</v>
      </c>
      <c r="J47" s="35">
        <f t="shared" si="11"/>
        <v>7507.3641044776123</v>
      </c>
      <c r="K47" s="35">
        <f t="shared" si="11"/>
        <v>7469.6386567164172</v>
      </c>
    </row>
    <row r="48" spans="1:11" x14ac:dyDescent="0.25">
      <c r="A48" s="73">
        <v>11</v>
      </c>
      <c r="B48" s="74">
        <f t="shared" ca="1" si="8"/>
        <v>44728</v>
      </c>
      <c r="C48" s="76"/>
      <c r="D48" s="31">
        <f t="shared" si="13"/>
        <v>72486.849999999991</v>
      </c>
      <c r="E48" s="35">
        <f t="shared" si="13"/>
        <v>65569.047352941168</v>
      </c>
      <c r="F48" s="35">
        <f t="shared" si="13"/>
        <v>57094.136470588244</v>
      </c>
      <c r="G48" s="35">
        <f t="shared" si="13"/>
        <v>35312.128676470587</v>
      </c>
      <c r="H48" s="36">
        <f t="shared" si="11"/>
        <v>10783.551470588236</v>
      </c>
      <c r="I48" s="35">
        <f t="shared" si="11"/>
        <v>14500.617647058823</v>
      </c>
      <c r="J48" s="35">
        <f t="shared" si="11"/>
        <v>7507.3641044776123</v>
      </c>
      <c r="K48" s="35">
        <f t="shared" si="11"/>
        <v>7469.6386567164172</v>
      </c>
    </row>
    <row r="49" spans="1:11" x14ac:dyDescent="0.25">
      <c r="A49" s="73">
        <v>12</v>
      </c>
      <c r="B49" s="74">
        <f t="shared" ca="1" si="8"/>
        <v>44758</v>
      </c>
      <c r="C49" s="76"/>
      <c r="D49" s="31">
        <f t="shared" si="13"/>
        <v>72486.849999999991</v>
      </c>
      <c r="E49" s="35">
        <f t="shared" si="13"/>
        <v>65569.047352941168</v>
      </c>
      <c r="F49" s="35">
        <f t="shared" si="13"/>
        <v>57094.136470588244</v>
      </c>
      <c r="G49" s="35">
        <f t="shared" si="13"/>
        <v>35312.128676470587</v>
      </c>
      <c r="H49" s="36">
        <f t="shared" si="11"/>
        <v>10783.551470588236</v>
      </c>
      <c r="I49" s="35">
        <f t="shared" si="11"/>
        <v>14500.617647058823</v>
      </c>
      <c r="J49" s="35">
        <f t="shared" si="11"/>
        <v>7507.3641044776123</v>
      </c>
      <c r="K49" s="35">
        <f t="shared" si="11"/>
        <v>7469.6386567164172</v>
      </c>
    </row>
    <row r="50" spans="1:11" x14ac:dyDescent="0.25">
      <c r="A50" s="73">
        <v>13</v>
      </c>
      <c r="B50" s="74">
        <f t="shared" ca="1" si="8"/>
        <v>44789</v>
      </c>
      <c r="C50" s="76"/>
      <c r="D50" s="31">
        <f t="shared" si="13"/>
        <v>72486.849999999991</v>
      </c>
      <c r="E50" s="35">
        <f t="shared" si="13"/>
        <v>65569.047352941168</v>
      </c>
      <c r="F50" s="35">
        <f t="shared" si="13"/>
        <v>57094.136470588244</v>
      </c>
      <c r="G50" s="35">
        <f t="shared" si="13"/>
        <v>35312.128676470587</v>
      </c>
      <c r="H50" s="36">
        <f t="shared" si="11"/>
        <v>10783.551470588236</v>
      </c>
      <c r="I50" s="35">
        <f t="shared" si="11"/>
        <v>14500.617647058823</v>
      </c>
      <c r="J50" s="35">
        <f t="shared" si="11"/>
        <v>7507.3641044776123</v>
      </c>
      <c r="K50" s="35">
        <f t="shared" si="11"/>
        <v>7469.6386567164172</v>
      </c>
    </row>
    <row r="51" spans="1:11" x14ac:dyDescent="0.25">
      <c r="A51" s="73">
        <v>14</v>
      </c>
      <c r="B51" s="74">
        <f t="shared" ca="1" si="8"/>
        <v>44820</v>
      </c>
      <c r="C51" s="76"/>
      <c r="D51" s="31">
        <f t="shared" si="13"/>
        <v>72486.849999999991</v>
      </c>
      <c r="E51" s="35">
        <f t="shared" si="13"/>
        <v>65569.047352941168</v>
      </c>
      <c r="F51" s="35">
        <f t="shared" si="13"/>
        <v>57094.136470588244</v>
      </c>
      <c r="G51" s="35">
        <f t="shared" si="13"/>
        <v>35312.128676470587</v>
      </c>
      <c r="H51" s="36">
        <f t="shared" si="11"/>
        <v>10783.551470588236</v>
      </c>
      <c r="I51" s="35">
        <f t="shared" si="11"/>
        <v>14500.617647058823</v>
      </c>
      <c r="J51" s="35">
        <f t="shared" si="11"/>
        <v>7507.3641044776123</v>
      </c>
      <c r="K51" s="35">
        <f t="shared" si="11"/>
        <v>7469.6386567164172</v>
      </c>
    </row>
    <row r="52" spans="1:11" x14ac:dyDescent="0.25">
      <c r="A52" s="73">
        <v>15</v>
      </c>
      <c r="B52" s="74">
        <f t="shared" ca="1" si="8"/>
        <v>44850</v>
      </c>
      <c r="C52" s="76"/>
      <c r="D52" s="31">
        <f t="shared" si="13"/>
        <v>72486.849999999991</v>
      </c>
      <c r="E52" s="35">
        <f t="shared" si="13"/>
        <v>65569.047352941168</v>
      </c>
      <c r="F52" s="35">
        <f t="shared" si="13"/>
        <v>57094.136470588244</v>
      </c>
      <c r="G52" s="35">
        <f t="shared" si="13"/>
        <v>35312.128676470587</v>
      </c>
      <c r="H52" s="36">
        <f t="shared" si="11"/>
        <v>10783.551470588236</v>
      </c>
      <c r="I52" s="35">
        <f t="shared" si="11"/>
        <v>14500.617647058823</v>
      </c>
      <c r="J52" s="35">
        <f t="shared" si="11"/>
        <v>7507.3641044776123</v>
      </c>
      <c r="K52" s="35">
        <f t="shared" si="11"/>
        <v>7469.6386567164172</v>
      </c>
    </row>
    <row r="53" spans="1:11" x14ac:dyDescent="0.25">
      <c r="A53" s="73">
        <v>16</v>
      </c>
      <c r="B53" s="74">
        <f t="shared" ca="1" si="8"/>
        <v>44881</v>
      </c>
      <c r="C53" s="76"/>
      <c r="D53" s="31">
        <f t="shared" si="13"/>
        <v>72486.849999999991</v>
      </c>
      <c r="E53" s="35">
        <f t="shared" si="13"/>
        <v>65569.047352941168</v>
      </c>
      <c r="F53" s="35">
        <f t="shared" si="13"/>
        <v>57094.136470588244</v>
      </c>
      <c r="G53" s="35">
        <f t="shared" si="13"/>
        <v>35312.128676470587</v>
      </c>
      <c r="H53" s="36">
        <f t="shared" si="11"/>
        <v>10783.551470588236</v>
      </c>
      <c r="I53" s="35">
        <f t="shared" si="11"/>
        <v>14500.617647058823</v>
      </c>
      <c r="J53" s="35">
        <f t="shared" si="11"/>
        <v>7507.3641044776123</v>
      </c>
      <c r="K53" s="35">
        <f t="shared" si="11"/>
        <v>7469.6386567164172</v>
      </c>
    </row>
    <row r="54" spans="1:11" x14ac:dyDescent="0.25">
      <c r="A54" s="73">
        <v>17</v>
      </c>
      <c r="B54" s="74">
        <f t="shared" ca="1" si="8"/>
        <v>44911</v>
      </c>
      <c r="C54" s="76"/>
      <c r="D54" s="31">
        <f>D52</f>
        <v>72486.849999999991</v>
      </c>
      <c r="E54" s="35">
        <f t="shared" si="13"/>
        <v>65569.047352941168</v>
      </c>
      <c r="F54" s="35">
        <f t="shared" si="13"/>
        <v>57094.136470588244</v>
      </c>
      <c r="G54" s="35">
        <f t="shared" si="13"/>
        <v>35312.128676470587</v>
      </c>
      <c r="H54" s="36">
        <f t="shared" si="11"/>
        <v>10783.551470588236</v>
      </c>
      <c r="I54" s="35">
        <f t="shared" si="11"/>
        <v>14500.617647058823</v>
      </c>
      <c r="J54" s="35">
        <f t="shared" si="11"/>
        <v>7507.3641044776123</v>
      </c>
      <c r="K54" s="35">
        <f t="shared" si="11"/>
        <v>7469.6386567164172</v>
      </c>
    </row>
    <row r="55" spans="1:11" x14ac:dyDescent="0.25">
      <c r="A55" s="73">
        <v>18</v>
      </c>
      <c r="B55" s="74">
        <f t="shared" ca="1" si="8"/>
        <v>44942</v>
      </c>
      <c r="C55" s="76"/>
      <c r="D55" s="31">
        <f>D53</f>
        <v>72486.849999999991</v>
      </c>
      <c r="E55" s="35">
        <f t="shared" si="13"/>
        <v>65569.047352941168</v>
      </c>
      <c r="F55" s="35">
        <f t="shared" si="13"/>
        <v>57094.136470588244</v>
      </c>
      <c r="G55" s="35">
        <f t="shared" si="13"/>
        <v>35312.128676470587</v>
      </c>
      <c r="H55" s="36">
        <f t="shared" si="13"/>
        <v>10783.551470588236</v>
      </c>
      <c r="I55" s="35">
        <f t="shared" si="13"/>
        <v>14500.617647058823</v>
      </c>
      <c r="J55" s="35">
        <f t="shared" si="13"/>
        <v>7507.3641044776123</v>
      </c>
      <c r="K55" s="35">
        <f t="shared" si="13"/>
        <v>7469.6386567164172</v>
      </c>
    </row>
    <row r="56" spans="1:11" x14ac:dyDescent="0.25">
      <c r="A56" s="73">
        <v>19</v>
      </c>
      <c r="B56" s="74">
        <f t="shared" ca="1" si="8"/>
        <v>44973</v>
      </c>
      <c r="C56" s="76"/>
      <c r="D56" s="31">
        <f>D54</f>
        <v>72486.849999999991</v>
      </c>
      <c r="E56" s="35">
        <f t="shared" si="13"/>
        <v>65569.047352941168</v>
      </c>
      <c r="F56" s="35">
        <f t="shared" si="13"/>
        <v>57094.136470588244</v>
      </c>
      <c r="G56" s="35">
        <f t="shared" si="13"/>
        <v>35312.128676470587</v>
      </c>
      <c r="H56" s="36">
        <f t="shared" si="13"/>
        <v>10783.551470588236</v>
      </c>
      <c r="I56" s="35">
        <f t="shared" si="13"/>
        <v>14500.617647058823</v>
      </c>
      <c r="J56" s="35">
        <f t="shared" si="13"/>
        <v>7507.3641044776123</v>
      </c>
      <c r="K56" s="35">
        <f t="shared" si="13"/>
        <v>7469.6386567164172</v>
      </c>
    </row>
    <row r="57" spans="1:11" x14ac:dyDescent="0.25">
      <c r="A57" s="73">
        <v>20</v>
      </c>
      <c r="B57" s="74">
        <f t="shared" ca="1" si="8"/>
        <v>45001</v>
      </c>
      <c r="C57" s="76"/>
      <c r="D57" s="31">
        <f t="shared" ref="D57:K61" si="14">D56</f>
        <v>72486.849999999991</v>
      </c>
      <c r="E57" s="35">
        <f t="shared" si="13"/>
        <v>65569.047352941168</v>
      </c>
      <c r="F57" s="35">
        <f t="shared" si="13"/>
        <v>57094.136470588244</v>
      </c>
      <c r="G57" s="35">
        <f t="shared" si="13"/>
        <v>35312.128676470587</v>
      </c>
      <c r="H57" s="36">
        <f t="shared" si="13"/>
        <v>10783.551470588236</v>
      </c>
      <c r="I57" s="35">
        <f t="shared" si="13"/>
        <v>14500.617647058823</v>
      </c>
      <c r="J57" s="35">
        <f t="shared" si="13"/>
        <v>7507.3641044776123</v>
      </c>
      <c r="K57" s="35">
        <f t="shared" si="13"/>
        <v>7469.6386567164172</v>
      </c>
    </row>
    <row r="58" spans="1:11" x14ac:dyDescent="0.25">
      <c r="A58" s="73">
        <v>21</v>
      </c>
      <c r="B58" s="74">
        <f t="shared" ca="1" si="8"/>
        <v>45032</v>
      </c>
      <c r="C58" s="76"/>
      <c r="D58" s="31">
        <f t="shared" si="14"/>
        <v>72486.849999999991</v>
      </c>
      <c r="E58" s="35">
        <f t="shared" si="13"/>
        <v>65569.047352941168</v>
      </c>
      <c r="F58" s="35">
        <f t="shared" si="13"/>
        <v>57094.136470588244</v>
      </c>
      <c r="G58" s="35">
        <f t="shared" si="13"/>
        <v>35312.128676470587</v>
      </c>
      <c r="H58" s="36">
        <f t="shared" si="13"/>
        <v>10783.551470588236</v>
      </c>
      <c r="I58" s="35">
        <f t="shared" si="13"/>
        <v>14500.617647058823</v>
      </c>
      <c r="J58" s="35">
        <f t="shared" si="13"/>
        <v>7507.3641044776123</v>
      </c>
      <c r="K58" s="35">
        <f t="shared" si="13"/>
        <v>7469.6386567164172</v>
      </c>
    </row>
    <row r="59" spans="1:11" x14ac:dyDescent="0.25">
      <c r="A59" s="73">
        <v>22</v>
      </c>
      <c r="B59" s="74">
        <f t="shared" ca="1" si="8"/>
        <v>45062</v>
      </c>
      <c r="C59" s="76"/>
      <c r="D59" s="31">
        <f t="shared" si="14"/>
        <v>72486.849999999991</v>
      </c>
      <c r="E59" s="35">
        <f t="shared" si="14"/>
        <v>65569.047352941168</v>
      </c>
      <c r="F59" s="35">
        <f t="shared" si="14"/>
        <v>57094.136470588244</v>
      </c>
      <c r="G59" s="35">
        <f t="shared" si="14"/>
        <v>35312.128676470587</v>
      </c>
      <c r="H59" s="36">
        <f t="shared" si="14"/>
        <v>10783.551470588236</v>
      </c>
      <c r="I59" s="35">
        <f t="shared" si="14"/>
        <v>14500.617647058823</v>
      </c>
      <c r="J59" s="35">
        <f t="shared" si="14"/>
        <v>7507.3641044776123</v>
      </c>
      <c r="K59" s="35">
        <f t="shared" si="14"/>
        <v>7469.6386567164172</v>
      </c>
    </row>
    <row r="60" spans="1:11" x14ac:dyDescent="0.25">
      <c r="A60" s="73">
        <v>23</v>
      </c>
      <c r="B60" s="74">
        <f t="shared" ca="1" si="8"/>
        <v>45093</v>
      </c>
      <c r="C60" s="76"/>
      <c r="D60" s="31">
        <f t="shared" si="14"/>
        <v>72486.849999999991</v>
      </c>
      <c r="E60" s="35">
        <f t="shared" si="14"/>
        <v>65569.047352941168</v>
      </c>
      <c r="F60" s="35">
        <f t="shared" si="14"/>
        <v>57094.136470588244</v>
      </c>
      <c r="G60" s="35">
        <f t="shared" si="14"/>
        <v>35312.128676470587</v>
      </c>
      <c r="H60" s="36">
        <f t="shared" si="14"/>
        <v>10783.551470588236</v>
      </c>
      <c r="I60" s="35">
        <f t="shared" si="14"/>
        <v>14500.617647058823</v>
      </c>
      <c r="J60" s="35">
        <f t="shared" si="14"/>
        <v>7507.3641044776123</v>
      </c>
      <c r="K60" s="35">
        <f t="shared" si="14"/>
        <v>7469.6386567164172</v>
      </c>
    </row>
    <row r="61" spans="1:11" x14ac:dyDescent="0.25">
      <c r="A61" s="73">
        <v>24</v>
      </c>
      <c r="B61" s="74">
        <f t="shared" ca="1" si="8"/>
        <v>45123</v>
      </c>
      <c r="C61" s="76"/>
      <c r="D61" s="31">
        <f>D60</f>
        <v>72486.849999999991</v>
      </c>
      <c r="E61" s="35">
        <f t="shared" si="14"/>
        <v>65569.047352941168</v>
      </c>
      <c r="F61" s="35">
        <f t="shared" si="14"/>
        <v>57094.136470588244</v>
      </c>
      <c r="G61" s="35">
        <f t="shared" si="14"/>
        <v>35312.128676470587</v>
      </c>
      <c r="H61" s="36">
        <f>H60</f>
        <v>10783.551470588236</v>
      </c>
      <c r="I61" s="36">
        <f>I60</f>
        <v>14500.617647058823</v>
      </c>
      <c r="J61" s="36">
        <f>J60</f>
        <v>7507.3641044776123</v>
      </c>
      <c r="K61" s="36">
        <f>K60</f>
        <v>7469.6386567164172</v>
      </c>
    </row>
    <row r="62" spans="1:11" x14ac:dyDescent="0.25">
      <c r="A62" s="73">
        <v>25</v>
      </c>
      <c r="B62" s="74">
        <f t="shared" ca="1" si="8"/>
        <v>45154</v>
      </c>
      <c r="C62" s="76"/>
      <c r="D62" s="75">
        <f>D61</f>
        <v>72486.849999999991</v>
      </c>
      <c r="E62" s="35">
        <f>E61</f>
        <v>65569.047352941168</v>
      </c>
      <c r="F62" s="35">
        <f>F61</f>
        <v>57094.136470588244</v>
      </c>
      <c r="G62" s="35">
        <f>G55</f>
        <v>35312.128676470587</v>
      </c>
      <c r="H62" s="36">
        <f t="shared" ref="H62:K62" si="15">H61</f>
        <v>10783.551470588236</v>
      </c>
      <c r="I62" s="35">
        <f t="shared" si="15"/>
        <v>14500.617647058823</v>
      </c>
      <c r="J62" s="35">
        <f t="shared" si="15"/>
        <v>7507.3641044776123</v>
      </c>
      <c r="K62" s="35">
        <f t="shared" si="15"/>
        <v>7469.6386567164172</v>
      </c>
    </row>
    <row r="63" spans="1:11" x14ac:dyDescent="0.25">
      <c r="A63" s="73">
        <v>26</v>
      </c>
      <c r="B63" s="74">
        <f t="shared" ca="1" si="8"/>
        <v>45185</v>
      </c>
      <c r="C63" s="76"/>
      <c r="D63" s="31">
        <f>D62</f>
        <v>72486.849999999991</v>
      </c>
      <c r="E63" s="35">
        <f t="shared" ref="E63:K63" si="16">E62</f>
        <v>65569.047352941168</v>
      </c>
      <c r="F63" s="35">
        <f t="shared" si="16"/>
        <v>57094.136470588244</v>
      </c>
      <c r="G63" s="35">
        <f t="shared" si="16"/>
        <v>35312.128676470587</v>
      </c>
      <c r="H63" s="36">
        <f t="shared" si="16"/>
        <v>10783.551470588236</v>
      </c>
      <c r="I63" s="35">
        <f t="shared" si="16"/>
        <v>14500.617647058823</v>
      </c>
      <c r="J63" s="35">
        <f t="shared" si="16"/>
        <v>7507.3641044776123</v>
      </c>
      <c r="K63" s="35">
        <f t="shared" si="16"/>
        <v>7469.6386567164172</v>
      </c>
    </row>
    <row r="64" spans="1:11" x14ac:dyDescent="0.25">
      <c r="A64" s="73">
        <v>27</v>
      </c>
      <c r="B64" s="74">
        <f t="shared" ca="1" si="8"/>
        <v>45215</v>
      </c>
      <c r="C64" s="76"/>
      <c r="D64" s="31">
        <f>D63</f>
        <v>72486.849999999991</v>
      </c>
      <c r="E64" s="35">
        <f t="shared" ref="E64:K64" si="17">E63</f>
        <v>65569.047352941168</v>
      </c>
      <c r="F64" s="35">
        <f t="shared" si="17"/>
        <v>57094.136470588244</v>
      </c>
      <c r="G64" s="35">
        <f t="shared" si="17"/>
        <v>35312.128676470587</v>
      </c>
      <c r="H64" s="36">
        <f t="shared" si="17"/>
        <v>10783.551470588236</v>
      </c>
      <c r="I64" s="35">
        <f t="shared" si="17"/>
        <v>14500.617647058823</v>
      </c>
      <c r="J64" s="35">
        <f t="shared" si="17"/>
        <v>7507.3641044776123</v>
      </c>
      <c r="K64" s="35">
        <f t="shared" si="17"/>
        <v>7469.6386567164172</v>
      </c>
    </row>
    <row r="65" spans="1:11" x14ac:dyDescent="0.25">
      <c r="A65" s="73">
        <v>28</v>
      </c>
      <c r="B65" s="74">
        <f t="shared" ca="1" si="8"/>
        <v>45246</v>
      </c>
      <c r="C65" s="76"/>
      <c r="D65" s="31">
        <f t="shared" ref="D65:K65" si="18">D64</f>
        <v>72486.849999999991</v>
      </c>
      <c r="E65" s="35">
        <f t="shared" si="18"/>
        <v>65569.047352941168</v>
      </c>
      <c r="F65" s="35">
        <f t="shared" si="18"/>
        <v>57094.136470588244</v>
      </c>
      <c r="G65" s="35">
        <f t="shared" si="18"/>
        <v>35312.128676470587</v>
      </c>
      <c r="H65" s="36">
        <f t="shared" si="18"/>
        <v>10783.551470588236</v>
      </c>
      <c r="I65" s="35">
        <f t="shared" si="18"/>
        <v>14500.617647058823</v>
      </c>
      <c r="J65" s="35">
        <f t="shared" si="18"/>
        <v>7507.3641044776123</v>
      </c>
      <c r="K65" s="35">
        <f t="shared" si="18"/>
        <v>7469.6386567164172</v>
      </c>
    </row>
    <row r="66" spans="1:11" x14ac:dyDescent="0.25">
      <c r="A66" s="73">
        <v>29</v>
      </c>
      <c r="B66" s="74">
        <f t="shared" ca="1" si="8"/>
        <v>45276</v>
      </c>
      <c r="C66" s="76"/>
      <c r="D66" s="31">
        <f t="shared" ref="D66:K66" si="19">D65</f>
        <v>72486.849999999991</v>
      </c>
      <c r="E66" s="35">
        <f t="shared" si="19"/>
        <v>65569.047352941168</v>
      </c>
      <c r="F66" s="35">
        <f t="shared" si="19"/>
        <v>57094.136470588244</v>
      </c>
      <c r="G66" s="35">
        <f t="shared" si="19"/>
        <v>35312.128676470587</v>
      </c>
      <c r="H66" s="36">
        <f t="shared" si="19"/>
        <v>10783.551470588236</v>
      </c>
      <c r="I66" s="35">
        <f t="shared" si="19"/>
        <v>14500.617647058823</v>
      </c>
      <c r="J66" s="35">
        <f t="shared" si="19"/>
        <v>7507.3641044776123</v>
      </c>
      <c r="K66" s="35">
        <f t="shared" si="19"/>
        <v>7469.6386567164172</v>
      </c>
    </row>
    <row r="67" spans="1:11" x14ac:dyDescent="0.25">
      <c r="A67" s="73">
        <v>30</v>
      </c>
      <c r="B67" s="74">
        <f t="shared" ca="1" si="8"/>
        <v>45307</v>
      </c>
      <c r="C67" s="76"/>
      <c r="D67" s="31">
        <f t="shared" ref="D67:K67" si="20">D66</f>
        <v>72486.849999999991</v>
      </c>
      <c r="E67" s="35">
        <f t="shared" si="20"/>
        <v>65569.047352941168</v>
      </c>
      <c r="F67" s="35">
        <f t="shared" si="20"/>
        <v>57094.136470588244</v>
      </c>
      <c r="G67" s="35">
        <f t="shared" si="20"/>
        <v>35312.128676470587</v>
      </c>
      <c r="H67" s="36">
        <f t="shared" si="20"/>
        <v>10783.551470588236</v>
      </c>
      <c r="I67" s="35">
        <f t="shared" si="20"/>
        <v>14500.617647058823</v>
      </c>
      <c r="J67" s="35">
        <f t="shared" si="20"/>
        <v>7507.3641044776123</v>
      </c>
      <c r="K67" s="35">
        <f t="shared" si="20"/>
        <v>7469.6386567164172</v>
      </c>
    </row>
    <row r="68" spans="1:11" x14ac:dyDescent="0.25">
      <c r="A68" s="73">
        <v>31</v>
      </c>
      <c r="B68" s="74">
        <f t="shared" ca="1" si="8"/>
        <v>45338</v>
      </c>
      <c r="C68" s="76"/>
      <c r="D68" s="31">
        <f t="shared" ref="D68:K68" si="21">D67</f>
        <v>72486.849999999991</v>
      </c>
      <c r="E68" s="35">
        <f t="shared" si="21"/>
        <v>65569.047352941168</v>
      </c>
      <c r="F68" s="35">
        <f t="shared" si="21"/>
        <v>57094.136470588244</v>
      </c>
      <c r="G68" s="35">
        <f t="shared" si="21"/>
        <v>35312.128676470587</v>
      </c>
      <c r="H68" s="36">
        <f t="shared" si="21"/>
        <v>10783.551470588236</v>
      </c>
      <c r="I68" s="35">
        <f t="shared" si="21"/>
        <v>14500.617647058823</v>
      </c>
      <c r="J68" s="35">
        <f t="shared" si="21"/>
        <v>7507.3641044776123</v>
      </c>
      <c r="K68" s="35">
        <f t="shared" si="21"/>
        <v>7469.6386567164172</v>
      </c>
    </row>
    <row r="69" spans="1:11" x14ac:dyDescent="0.25">
      <c r="A69" s="73">
        <v>32</v>
      </c>
      <c r="B69" s="74">
        <f t="shared" ca="1" si="8"/>
        <v>45367</v>
      </c>
      <c r="C69" s="76"/>
      <c r="D69" s="31">
        <f t="shared" ref="D69:K69" si="22">D68</f>
        <v>72486.849999999991</v>
      </c>
      <c r="E69" s="35">
        <f t="shared" si="22"/>
        <v>65569.047352941168</v>
      </c>
      <c r="F69" s="35">
        <f t="shared" si="22"/>
        <v>57094.136470588244</v>
      </c>
      <c r="G69" s="35">
        <f t="shared" si="22"/>
        <v>35312.128676470587</v>
      </c>
      <c r="H69" s="36">
        <f t="shared" si="22"/>
        <v>10783.551470588236</v>
      </c>
      <c r="I69" s="35">
        <f t="shared" si="22"/>
        <v>14500.617647058823</v>
      </c>
      <c r="J69" s="35">
        <f t="shared" si="22"/>
        <v>7507.3641044776123</v>
      </c>
      <c r="K69" s="35">
        <f t="shared" si="22"/>
        <v>7469.6386567164172</v>
      </c>
    </row>
    <row r="70" spans="1:11" x14ac:dyDescent="0.25">
      <c r="A70" s="73">
        <v>33</v>
      </c>
      <c r="B70" s="74">
        <f t="shared" ca="1" si="8"/>
        <v>45398</v>
      </c>
      <c r="C70" s="76"/>
      <c r="D70" s="31">
        <f t="shared" ref="D70:K70" si="23">D69</f>
        <v>72486.849999999991</v>
      </c>
      <c r="E70" s="35">
        <f t="shared" si="23"/>
        <v>65569.047352941168</v>
      </c>
      <c r="F70" s="35">
        <f t="shared" si="23"/>
        <v>57094.136470588244</v>
      </c>
      <c r="G70" s="35">
        <f t="shared" si="23"/>
        <v>35312.128676470587</v>
      </c>
      <c r="H70" s="36">
        <f t="shared" si="23"/>
        <v>10783.551470588236</v>
      </c>
      <c r="I70" s="35">
        <f t="shared" si="23"/>
        <v>14500.617647058823</v>
      </c>
      <c r="J70" s="35">
        <f t="shared" si="23"/>
        <v>7507.3641044776123</v>
      </c>
      <c r="K70" s="35">
        <f t="shared" si="23"/>
        <v>7469.6386567164172</v>
      </c>
    </row>
    <row r="71" spans="1:11" x14ac:dyDescent="0.25">
      <c r="A71" s="73">
        <v>34</v>
      </c>
      <c r="B71" s="74">
        <f t="shared" ca="1" si="8"/>
        <v>45428</v>
      </c>
      <c r="C71" s="76"/>
      <c r="D71" s="31">
        <f t="shared" ref="D71:K71" si="24">D70</f>
        <v>72486.849999999991</v>
      </c>
      <c r="E71" s="35">
        <f t="shared" si="24"/>
        <v>65569.047352941168</v>
      </c>
      <c r="F71" s="35">
        <f t="shared" si="24"/>
        <v>57094.136470588244</v>
      </c>
      <c r="G71" s="35">
        <f t="shared" si="24"/>
        <v>35312.128676470587</v>
      </c>
      <c r="H71" s="36">
        <f t="shared" si="24"/>
        <v>10783.551470588236</v>
      </c>
      <c r="I71" s="35">
        <f t="shared" si="24"/>
        <v>14500.617647058823</v>
      </c>
      <c r="J71" s="35">
        <f t="shared" si="24"/>
        <v>7507.3641044776123</v>
      </c>
      <c r="K71" s="35">
        <f t="shared" si="24"/>
        <v>7469.6386567164172</v>
      </c>
    </row>
    <row r="72" spans="1:11" x14ac:dyDescent="0.25">
      <c r="A72" s="73">
        <v>35</v>
      </c>
      <c r="B72" s="74">
        <f t="shared" ca="1" si="8"/>
        <v>45459</v>
      </c>
      <c r="C72" s="76"/>
      <c r="D72" s="31">
        <f t="shared" ref="D72:K72" si="25">D71</f>
        <v>72486.849999999991</v>
      </c>
      <c r="E72" s="35">
        <f t="shared" si="25"/>
        <v>65569.047352941168</v>
      </c>
      <c r="F72" s="35">
        <f t="shared" si="25"/>
        <v>57094.136470588244</v>
      </c>
      <c r="G72" s="35">
        <f t="shared" si="25"/>
        <v>35312.128676470587</v>
      </c>
      <c r="H72" s="36">
        <f t="shared" si="25"/>
        <v>10783.551470588236</v>
      </c>
      <c r="I72" s="35">
        <f t="shared" si="25"/>
        <v>14500.617647058823</v>
      </c>
      <c r="J72" s="35">
        <f t="shared" si="25"/>
        <v>7507.3641044776123</v>
      </c>
      <c r="K72" s="35">
        <f t="shared" si="25"/>
        <v>7469.6386567164172</v>
      </c>
    </row>
    <row r="73" spans="1:11" x14ac:dyDescent="0.25">
      <c r="A73" s="73">
        <v>36</v>
      </c>
      <c r="B73" s="74">
        <f t="shared" ca="1" si="8"/>
        <v>45489</v>
      </c>
      <c r="C73" s="76"/>
      <c r="D73" s="31">
        <f t="shared" ref="D73:K73" si="26">D72</f>
        <v>72486.849999999991</v>
      </c>
      <c r="E73" s="35">
        <f t="shared" si="26"/>
        <v>65569.047352941168</v>
      </c>
      <c r="F73" s="35">
        <f t="shared" si="26"/>
        <v>57094.136470588244</v>
      </c>
      <c r="G73" s="35">
        <f t="shared" si="26"/>
        <v>35312.128676470587</v>
      </c>
      <c r="H73" s="36">
        <f t="shared" si="26"/>
        <v>10783.551470588236</v>
      </c>
      <c r="I73" s="35">
        <f t="shared" si="26"/>
        <v>14500.617647058823</v>
      </c>
      <c r="J73" s="35">
        <f t="shared" si="26"/>
        <v>7507.3641044776123</v>
      </c>
      <c r="K73" s="35">
        <f t="shared" si="26"/>
        <v>7469.6386567164172</v>
      </c>
    </row>
    <row r="74" spans="1:11" x14ac:dyDescent="0.25">
      <c r="A74" s="73">
        <v>37</v>
      </c>
      <c r="B74" s="74">
        <f t="shared" ca="1" si="8"/>
        <v>45520</v>
      </c>
      <c r="C74" s="76"/>
      <c r="D74" s="31">
        <f t="shared" ref="D74:K74" si="27">D73</f>
        <v>72486.849999999991</v>
      </c>
      <c r="E74" s="35">
        <f t="shared" si="27"/>
        <v>65569.047352941168</v>
      </c>
      <c r="F74" s="35">
        <f t="shared" si="27"/>
        <v>57094.136470588244</v>
      </c>
      <c r="G74" s="35">
        <f t="shared" si="27"/>
        <v>35312.128676470587</v>
      </c>
      <c r="H74" s="36">
        <f t="shared" si="27"/>
        <v>10783.551470588236</v>
      </c>
      <c r="I74" s="35">
        <f t="shared" si="27"/>
        <v>14500.617647058823</v>
      </c>
      <c r="J74" s="35">
        <f t="shared" si="27"/>
        <v>7507.3641044776123</v>
      </c>
      <c r="K74" s="35">
        <f t="shared" si="27"/>
        <v>7469.6386567164172</v>
      </c>
    </row>
    <row r="75" spans="1:11" x14ac:dyDescent="0.25">
      <c r="A75" s="73">
        <v>38</v>
      </c>
      <c r="B75" s="74">
        <f t="shared" ca="1" si="8"/>
        <v>45551</v>
      </c>
      <c r="C75" s="76"/>
      <c r="D75" s="31">
        <f t="shared" ref="D75:K75" si="28">D61</f>
        <v>72486.849999999991</v>
      </c>
      <c r="E75" s="35">
        <f>E74</f>
        <v>65569.047352941168</v>
      </c>
      <c r="F75" s="35">
        <f>F74</f>
        <v>57094.136470588244</v>
      </c>
      <c r="G75" s="35">
        <f>G74</f>
        <v>35312.128676470587</v>
      </c>
      <c r="H75" s="35">
        <f>H74</f>
        <v>10783.551470588236</v>
      </c>
      <c r="I75" s="35">
        <f>I74</f>
        <v>14500.617647058823</v>
      </c>
      <c r="J75" s="35">
        <f>J74</f>
        <v>7507.3641044776123</v>
      </c>
      <c r="K75" s="35">
        <f>K74</f>
        <v>7469.6386567164172</v>
      </c>
    </row>
    <row r="76" spans="1:11" x14ac:dyDescent="0.25">
      <c r="A76" s="73">
        <v>39</v>
      </c>
      <c r="B76" s="74">
        <f t="shared" ca="1" si="8"/>
        <v>45581</v>
      </c>
      <c r="C76" s="76"/>
      <c r="D76" s="31">
        <f>D61</f>
        <v>72486.849999999991</v>
      </c>
      <c r="E76" s="35">
        <f t="shared" ref="E76:K76" si="29">E75</f>
        <v>65569.047352941168</v>
      </c>
      <c r="F76" s="35">
        <f t="shared" si="29"/>
        <v>57094.136470588244</v>
      </c>
      <c r="G76" s="35">
        <f t="shared" si="29"/>
        <v>35312.128676470587</v>
      </c>
      <c r="H76" s="36">
        <f t="shared" si="29"/>
        <v>10783.551470588236</v>
      </c>
      <c r="I76" s="35">
        <f t="shared" si="29"/>
        <v>14500.617647058823</v>
      </c>
      <c r="J76" s="35">
        <f t="shared" si="29"/>
        <v>7507.3641044776123</v>
      </c>
      <c r="K76" s="35">
        <f t="shared" si="29"/>
        <v>7469.6386567164172</v>
      </c>
    </row>
    <row r="77" spans="1:11" x14ac:dyDescent="0.25">
      <c r="A77" s="73">
        <v>40</v>
      </c>
      <c r="B77" s="74">
        <f t="shared" ca="1" si="8"/>
        <v>45612</v>
      </c>
      <c r="C77" s="76"/>
      <c r="D77" s="31">
        <f>D75</f>
        <v>72486.849999999991</v>
      </c>
      <c r="E77" s="35">
        <f t="shared" ref="E77:K77" si="30">E76</f>
        <v>65569.047352941168</v>
      </c>
      <c r="F77" s="35">
        <f t="shared" si="30"/>
        <v>57094.136470588244</v>
      </c>
      <c r="G77" s="35">
        <f t="shared" si="30"/>
        <v>35312.128676470587</v>
      </c>
      <c r="H77" s="36">
        <f t="shared" si="30"/>
        <v>10783.551470588236</v>
      </c>
      <c r="I77" s="35">
        <f t="shared" si="30"/>
        <v>14500.617647058823</v>
      </c>
      <c r="J77" s="35">
        <f t="shared" si="30"/>
        <v>7507.3641044776123</v>
      </c>
      <c r="K77" s="35">
        <f t="shared" si="30"/>
        <v>7469.6386567164172</v>
      </c>
    </row>
    <row r="78" spans="1:11" x14ac:dyDescent="0.25">
      <c r="A78" s="73">
        <v>41</v>
      </c>
      <c r="B78" s="74">
        <f t="shared" ca="1" si="8"/>
        <v>45642</v>
      </c>
      <c r="C78" s="76"/>
      <c r="D78" s="31">
        <f>D76</f>
        <v>72486.849999999991</v>
      </c>
      <c r="E78" s="35">
        <f t="shared" ref="E78:K78" si="31">E77</f>
        <v>65569.047352941168</v>
      </c>
      <c r="F78" s="35">
        <f t="shared" si="31"/>
        <v>57094.136470588244</v>
      </c>
      <c r="G78" s="35">
        <f t="shared" si="31"/>
        <v>35312.128676470587</v>
      </c>
      <c r="H78" s="36">
        <f t="shared" si="31"/>
        <v>10783.551470588236</v>
      </c>
      <c r="I78" s="35">
        <f t="shared" si="31"/>
        <v>14500.617647058823</v>
      </c>
      <c r="J78" s="35">
        <f t="shared" si="31"/>
        <v>7507.3641044776123</v>
      </c>
      <c r="K78" s="35">
        <f t="shared" si="31"/>
        <v>7469.6386567164172</v>
      </c>
    </row>
    <row r="79" spans="1:11" x14ac:dyDescent="0.25">
      <c r="A79" s="73">
        <v>42</v>
      </c>
      <c r="B79" s="74">
        <f t="shared" ca="1" si="8"/>
        <v>45673</v>
      </c>
      <c r="C79" s="76"/>
      <c r="D79" s="31">
        <f t="shared" ref="D79:K79" si="32">D78</f>
        <v>72486.849999999991</v>
      </c>
      <c r="E79" s="35">
        <f t="shared" si="32"/>
        <v>65569.047352941168</v>
      </c>
      <c r="F79" s="35">
        <f t="shared" si="32"/>
        <v>57094.136470588244</v>
      </c>
      <c r="G79" s="35">
        <f t="shared" si="32"/>
        <v>35312.128676470587</v>
      </c>
      <c r="H79" s="36">
        <f t="shared" si="32"/>
        <v>10783.551470588236</v>
      </c>
      <c r="I79" s="35">
        <f t="shared" si="32"/>
        <v>14500.617647058823</v>
      </c>
      <c r="J79" s="35">
        <f t="shared" si="32"/>
        <v>7507.3641044776123</v>
      </c>
      <c r="K79" s="35">
        <f t="shared" si="32"/>
        <v>7469.6386567164172</v>
      </c>
    </row>
    <row r="80" spans="1:11" x14ac:dyDescent="0.25">
      <c r="A80" s="73">
        <v>43</v>
      </c>
      <c r="B80" s="74">
        <f t="shared" ca="1" si="8"/>
        <v>45704</v>
      </c>
      <c r="C80" s="76"/>
      <c r="D80" s="31">
        <f t="shared" ref="D80:K80" si="33">D79</f>
        <v>72486.849999999991</v>
      </c>
      <c r="E80" s="35">
        <f t="shared" si="33"/>
        <v>65569.047352941168</v>
      </c>
      <c r="F80" s="35">
        <f t="shared" si="33"/>
        <v>57094.136470588244</v>
      </c>
      <c r="G80" s="35">
        <f t="shared" si="33"/>
        <v>35312.128676470587</v>
      </c>
      <c r="H80" s="36">
        <f t="shared" si="33"/>
        <v>10783.551470588236</v>
      </c>
      <c r="I80" s="35">
        <f t="shared" si="33"/>
        <v>14500.617647058823</v>
      </c>
      <c r="J80" s="35">
        <f t="shared" si="33"/>
        <v>7507.3641044776123</v>
      </c>
      <c r="K80" s="35">
        <f t="shared" si="33"/>
        <v>7469.6386567164172</v>
      </c>
    </row>
    <row r="81" spans="1:11" x14ac:dyDescent="0.25">
      <c r="A81" s="73">
        <v>44</v>
      </c>
      <c r="B81" s="74">
        <f t="shared" ca="1" si="8"/>
        <v>45732</v>
      </c>
      <c r="C81" s="76"/>
      <c r="D81" s="31">
        <f t="shared" ref="D81:K81" si="34">D80</f>
        <v>72486.849999999991</v>
      </c>
      <c r="E81" s="35">
        <f t="shared" si="34"/>
        <v>65569.047352941168</v>
      </c>
      <c r="F81" s="35">
        <f t="shared" si="34"/>
        <v>57094.136470588244</v>
      </c>
      <c r="G81" s="35">
        <f t="shared" si="34"/>
        <v>35312.128676470587</v>
      </c>
      <c r="H81" s="36">
        <f t="shared" si="34"/>
        <v>10783.551470588236</v>
      </c>
      <c r="I81" s="35">
        <f t="shared" si="34"/>
        <v>14500.617647058823</v>
      </c>
      <c r="J81" s="35">
        <f t="shared" si="34"/>
        <v>7507.3641044776123</v>
      </c>
      <c r="K81" s="35">
        <f t="shared" si="34"/>
        <v>7469.6386567164172</v>
      </c>
    </row>
    <row r="82" spans="1:11" x14ac:dyDescent="0.25">
      <c r="A82" s="73">
        <v>45</v>
      </c>
      <c r="B82" s="74">
        <f t="shared" ca="1" si="8"/>
        <v>45763</v>
      </c>
      <c r="C82" s="76"/>
      <c r="D82" s="31">
        <f t="shared" ref="D82:K82" si="35">D81</f>
        <v>72486.849999999991</v>
      </c>
      <c r="E82" s="35">
        <f t="shared" si="35"/>
        <v>65569.047352941168</v>
      </c>
      <c r="F82" s="35">
        <f t="shared" si="35"/>
        <v>57094.136470588244</v>
      </c>
      <c r="G82" s="35">
        <f t="shared" si="35"/>
        <v>35312.128676470587</v>
      </c>
      <c r="H82" s="36">
        <f t="shared" si="35"/>
        <v>10783.551470588236</v>
      </c>
      <c r="I82" s="35">
        <f t="shared" si="35"/>
        <v>14500.617647058823</v>
      </c>
      <c r="J82" s="35">
        <f t="shared" si="35"/>
        <v>7507.3641044776123</v>
      </c>
      <c r="K82" s="35">
        <f t="shared" si="35"/>
        <v>7469.6386567164172</v>
      </c>
    </row>
    <row r="83" spans="1:11" x14ac:dyDescent="0.25">
      <c r="A83" s="73">
        <v>46</v>
      </c>
      <c r="B83" s="74">
        <f t="shared" ca="1" si="8"/>
        <v>45793</v>
      </c>
      <c r="C83" s="76"/>
      <c r="D83" s="31">
        <f>D81</f>
        <v>72486.849999999991</v>
      </c>
      <c r="E83" s="35">
        <f t="shared" ref="E83:K83" si="36">E82</f>
        <v>65569.047352941168</v>
      </c>
      <c r="F83" s="35">
        <f t="shared" si="36"/>
        <v>57094.136470588244</v>
      </c>
      <c r="G83" s="35">
        <f t="shared" si="36"/>
        <v>35312.128676470587</v>
      </c>
      <c r="H83" s="36">
        <f t="shared" si="36"/>
        <v>10783.551470588236</v>
      </c>
      <c r="I83" s="35">
        <f t="shared" si="36"/>
        <v>14500.617647058823</v>
      </c>
      <c r="J83" s="35">
        <f t="shared" si="36"/>
        <v>7507.3641044776123</v>
      </c>
      <c r="K83" s="35">
        <f t="shared" si="36"/>
        <v>7469.6386567164172</v>
      </c>
    </row>
    <row r="84" spans="1:11" x14ac:dyDescent="0.25">
      <c r="A84" s="73">
        <v>47</v>
      </c>
      <c r="B84" s="74">
        <f t="shared" ca="1" si="8"/>
        <v>45824</v>
      </c>
      <c r="C84" s="76"/>
      <c r="D84" s="31">
        <f>D82</f>
        <v>72486.849999999991</v>
      </c>
      <c r="E84" s="35">
        <f t="shared" ref="E84:K84" si="37">E83</f>
        <v>65569.047352941168</v>
      </c>
      <c r="F84" s="35">
        <f t="shared" si="37"/>
        <v>57094.136470588244</v>
      </c>
      <c r="G84" s="35">
        <f t="shared" si="37"/>
        <v>35312.128676470587</v>
      </c>
      <c r="H84" s="36">
        <f t="shared" si="37"/>
        <v>10783.551470588236</v>
      </c>
      <c r="I84" s="35">
        <f t="shared" si="37"/>
        <v>14500.617647058823</v>
      </c>
      <c r="J84" s="35">
        <f t="shared" si="37"/>
        <v>7507.3641044776123</v>
      </c>
      <c r="K84" s="35">
        <f t="shared" si="37"/>
        <v>7469.6386567164172</v>
      </c>
    </row>
    <row r="85" spans="1:11" x14ac:dyDescent="0.25">
      <c r="A85" s="73">
        <v>48</v>
      </c>
      <c r="B85" s="74">
        <f t="shared" ca="1" si="8"/>
        <v>45854</v>
      </c>
      <c r="C85" s="76"/>
      <c r="D85" s="31">
        <f t="shared" ref="D85:K85" si="38">D84</f>
        <v>72486.849999999991</v>
      </c>
      <c r="E85" s="35">
        <f t="shared" si="38"/>
        <v>65569.047352941168</v>
      </c>
      <c r="F85" s="35">
        <f t="shared" si="38"/>
        <v>57094.136470588244</v>
      </c>
      <c r="G85" s="35">
        <f t="shared" si="38"/>
        <v>35312.128676470587</v>
      </c>
      <c r="H85" s="36">
        <f t="shared" si="38"/>
        <v>10783.551470588236</v>
      </c>
      <c r="I85" s="35">
        <f t="shared" si="38"/>
        <v>14500.617647058823</v>
      </c>
      <c r="J85" s="35">
        <f t="shared" si="38"/>
        <v>7507.3641044776123</v>
      </c>
      <c r="K85" s="35">
        <f t="shared" si="38"/>
        <v>7469.6386567164172</v>
      </c>
    </row>
    <row r="86" spans="1:11" x14ac:dyDescent="0.25">
      <c r="A86" s="73">
        <v>49</v>
      </c>
      <c r="B86" s="74">
        <f t="shared" ca="1" si="8"/>
        <v>45885</v>
      </c>
      <c r="C86" s="76"/>
      <c r="D86" s="31">
        <f t="shared" ref="D86:K86" si="39">D85</f>
        <v>72486.849999999991</v>
      </c>
      <c r="E86" s="35">
        <f t="shared" si="39"/>
        <v>65569.047352941168</v>
      </c>
      <c r="F86" s="35">
        <f t="shared" si="39"/>
        <v>57094.136470588244</v>
      </c>
      <c r="G86" s="35">
        <f t="shared" si="39"/>
        <v>35312.128676470587</v>
      </c>
      <c r="H86" s="36">
        <f t="shared" si="39"/>
        <v>10783.551470588236</v>
      </c>
      <c r="I86" s="35">
        <f t="shared" si="39"/>
        <v>14500.617647058823</v>
      </c>
      <c r="J86" s="35">
        <f t="shared" si="39"/>
        <v>7507.3641044776123</v>
      </c>
      <c r="K86" s="35">
        <f t="shared" si="39"/>
        <v>7469.6386567164172</v>
      </c>
    </row>
    <row r="87" spans="1:11" x14ac:dyDescent="0.25">
      <c r="A87" s="73">
        <v>50</v>
      </c>
      <c r="B87" s="74">
        <f t="shared" ca="1" si="8"/>
        <v>45916</v>
      </c>
      <c r="C87" s="76"/>
      <c r="D87" s="31">
        <f t="shared" ref="D87:K87" si="40">D86</f>
        <v>72486.849999999991</v>
      </c>
      <c r="E87" s="35">
        <f t="shared" si="40"/>
        <v>65569.047352941168</v>
      </c>
      <c r="F87" s="35">
        <f t="shared" si="40"/>
        <v>57094.136470588244</v>
      </c>
      <c r="G87" s="35">
        <f t="shared" si="40"/>
        <v>35312.128676470587</v>
      </c>
      <c r="H87" s="36">
        <f t="shared" si="40"/>
        <v>10783.551470588236</v>
      </c>
      <c r="I87" s="35">
        <f t="shared" si="40"/>
        <v>14500.617647058823</v>
      </c>
      <c r="J87" s="35">
        <f t="shared" si="40"/>
        <v>7507.3641044776123</v>
      </c>
      <c r="K87" s="35">
        <f t="shared" si="40"/>
        <v>7469.6386567164172</v>
      </c>
    </row>
    <row r="88" spans="1:11" x14ac:dyDescent="0.25">
      <c r="A88" s="73">
        <v>51</v>
      </c>
      <c r="B88" s="74">
        <f t="shared" ca="1" si="8"/>
        <v>45946</v>
      </c>
      <c r="C88" s="76"/>
      <c r="D88" s="31">
        <f t="shared" ref="D88:K88" si="41">D74</f>
        <v>72486.849999999991</v>
      </c>
      <c r="E88" s="35">
        <f>E87</f>
        <v>65569.047352941168</v>
      </c>
      <c r="F88" s="35">
        <f>F87</f>
        <v>57094.136470588244</v>
      </c>
      <c r="G88" s="35">
        <f>G87</f>
        <v>35312.128676470587</v>
      </c>
      <c r="H88" s="35">
        <f>H87</f>
        <v>10783.551470588236</v>
      </c>
      <c r="I88" s="35">
        <f>I87</f>
        <v>14500.617647058823</v>
      </c>
      <c r="J88" s="35">
        <f>J87</f>
        <v>7507.3641044776123</v>
      </c>
      <c r="K88" s="35">
        <f>K87</f>
        <v>7469.6386567164172</v>
      </c>
    </row>
    <row r="89" spans="1:11" x14ac:dyDescent="0.25">
      <c r="A89" s="73">
        <v>52</v>
      </c>
      <c r="B89" s="74">
        <f t="shared" ca="1" si="8"/>
        <v>45977</v>
      </c>
      <c r="C89" s="76"/>
      <c r="D89" s="31">
        <f>D74</f>
        <v>72486.849999999991</v>
      </c>
      <c r="E89" s="35">
        <f t="shared" ref="E89:K89" si="42">E88</f>
        <v>65569.047352941168</v>
      </c>
      <c r="F89" s="35">
        <f t="shared" si="42"/>
        <v>57094.136470588244</v>
      </c>
      <c r="G89" s="35">
        <f t="shared" si="42"/>
        <v>35312.128676470587</v>
      </c>
      <c r="H89" s="36">
        <f t="shared" si="42"/>
        <v>10783.551470588236</v>
      </c>
      <c r="I89" s="35">
        <f t="shared" si="42"/>
        <v>14500.617647058823</v>
      </c>
      <c r="J89" s="35">
        <f t="shared" si="42"/>
        <v>7507.3641044776123</v>
      </c>
      <c r="K89" s="35">
        <f t="shared" si="42"/>
        <v>7469.6386567164172</v>
      </c>
    </row>
    <row r="90" spans="1:11" x14ac:dyDescent="0.25">
      <c r="A90" s="73">
        <v>53</v>
      </c>
      <c r="B90" s="74">
        <f t="shared" ca="1" si="8"/>
        <v>46007</v>
      </c>
      <c r="C90" s="76"/>
      <c r="D90" s="31">
        <f>D88</f>
        <v>72486.849999999991</v>
      </c>
      <c r="E90" s="35">
        <f t="shared" ref="E90:K90" si="43">E89</f>
        <v>65569.047352941168</v>
      </c>
      <c r="F90" s="35">
        <f t="shared" si="43"/>
        <v>57094.136470588244</v>
      </c>
      <c r="G90" s="35">
        <f t="shared" si="43"/>
        <v>35312.128676470587</v>
      </c>
      <c r="H90" s="36">
        <f t="shared" si="43"/>
        <v>10783.551470588236</v>
      </c>
      <c r="I90" s="35">
        <f t="shared" si="43"/>
        <v>14500.617647058823</v>
      </c>
      <c r="J90" s="35">
        <f t="shared" si="43"/>
        <v>7507.3641044776123</v>
      </c>
      <c r="K90" s="35">
        <f t="shared" si="43"/>
        <v>7469.6386567164172</v>
      </c>
    </row>
    <row r="91" spans="1:11" x14ac:dyDescent="0.25">
      <c r="A91" s="73">
        <v>54</v>
      </c>
      <c r="B91" s="74">
        <f t="shared" ca="1" si="8"/>
        <v>46038</v>
      </c>
      <c r="C91" s="76"/>
      <c r="D91" s="31">
        <f>D89</f>
        <v>72486.849999999991</v>
      </c>
      <c r="E91" s="35">
        <f t="shared" ref="E91:K91" si="44">E90</f>
        <v>65569.047352941168</v>
      </c>
      <c r="F91" s="35">
        <f t="shared" si="44"/>
        <v>57094.136470588244</v>
      </c>
      <c r="G91" s="35">
        <f t="shared" si="44"/>
        <v>35312.128676470587</v>
      </c>
      <c r="H91" s="36">
        <f t="shared" si="44"/>
        <v>10783.551470588236</v>
      </c>
      <c r="I91" s="35">
        <f t="shared" si="44"/>
        <v>14500.617647058823</v>
      </c>
      <c r="J91" s="35">
        <f t="shared" si="44"/>
        <v>7507.3641044776123</v>
      </c>
      <c r="K91" s="35">
        <f t="shared" si="44"/>
        <v>7469.6386567164172</v>
      </c>
    </row>
    <row r="92" spans="1:11" x14ac:dyDescent="0.25">
      <c r="A92" s="73">
        <v>55</v>
      </c>
      <c r="B92" s="74">
        <f t="shared" ca="1" si="8"/>
        <v>46069</v>
      </c>
      <c r="C92" s="76"/>
      <c r="D92" s="31">
        <f t="shared" ref="D92:K92" si="45">D91</f>
        <v>72486.849999999991</v>
      </c>
      <c r="E92" s="35">
        <f t="shared" si="45"/>
        <v>65569.047352941168</v>
      </c>
      <c r="F92" s="35">
        <f t="shared" si="45"/>
        <v>57094.136470588244</v>
      </c>
      <c r="G92" s="35">
        <f t="shared" si="45"/>
        <v>35312.128676470587</v>
      </c>
      <c r="H92" s="36">
        <f t="shared" si="45"/>
        <v>10783.551470588236</v>
      </c>
      <c r="I92" s="35">
        <f t="shared" si="45"/>
        <v>14500.617647058823</v>
      </c>
      <c r="J92" s="35">
        <f t="shared" si="45"/>
        <v>7507.3641044776123</v>
      </c>
      <c r="K92" s="35">
        <f t="shared" si="45"/>
        <v>7469.6386567164172</v>
      </c>
    </row>
    <row r="93" spans="1:11" x14ac:dyDescent="0.25">
      <c r="A93" s="73">
        <v>56</v>
      </c>
      <c r="B93" s="74">
        <f t="shared" ca="1" si="8"/>
        <v>46097</v>
      </c>
      <c r="C93" s="76"/>
      <c r="D93" s="31">
        <f t="shared" ref="D93:K93" si="46">D92</f>
        <v>72486.849999999991</v>
      </c>
      <c r="E93" s="35">
        <f t="shared" si="46"/>
        <v>65569.047352941168</v>
      </c>
      <c r="F93" s="35">
        <f t="shared" si="46"/>
        <v>57094.136470588244</v>
      </c>
      <c r="G93" s="35">
        <f t="shared" si="46"/>
        <v>35312.128676470587</v>
      </c>
      <c r="H93" s="36">
        <f t="shared" si="46"/>
        <v>10783.551470588236</v>
      </c>
      <c r="I93" s="35">
        <f t="shared" si="46"/>
        <v>14500.617647058823</v>
      </c>
      <c r="J93" s="35">
        <f t="shared" si="46"/>
        <v>7507.3641044776123</v>
      </c>
      <c r="K93" s="35">
        <f t="shared" si="46"/>
        <v>7469.6386567164172</v>
      </c>
    </row>
    <row r="94" spans="1:11" x14ac:dyDescent="0.25">
      <c r="A94" s="73">
        <v>57</v>
      </c>
      <c r="B94" s="74">
        <f t="shared" ca="1" si="8"/>
        <v>46128</v>
      </c>
      <c r="C94" s="76"/>
      <c r="D94" s="31">
        <f t="shared" ref="D94:K94" si="47">D93</f>
        <v>72486.849999999991</v>
      </c>
      <c r="E94" s="35">
        <f t="shared" si="47"/>
        <v>65569.047352941168</v>
      </c>
      <c r="F94" s="35">
        <f t="shared" si="47"/>
        <v>57094.136470588244</v>
      </c>
      <c r="G94" s="35">
        <f t="shared" si="47"/>
        <v>35312.128676470587</v>
      </c>
      <c r="H94" s="36">
        <f t="shared" si="47"/>
        <v>10783.551470588236</v>
      </c>
      <c r="I94" s="35">
        <f t="shared" si="47"/>
        <v>14500.617647058823</v>
      </c>
      <c r="J94" s="35">
        <f t="shared" si="47"/>
        <v>7507.3641044776123</v>
      </c>
      <c r="K94" s="35">
        <f t="shared" si="47"/>
        <v>7469.6386567164172</v>
      </c>
    </row>
    <row r="95" spans="1:11" x14ac:dyDescent="0.25">
      <c r="A95" s="73">
        <v>58</v>
      </c>
      <c r="B95" s="74">
        <f t="shared" ca="1" si="8"/>
        <v>46158</v>
      </c>
      <c r="C95" s="76"/>
      <c r="D95" s="31">
        <f t="shared" ref="D95:K95" si="48">D88</f>
        <v>72486.849999999991</v>
      </c>
      <c r="E95" s="35">
        <f>E94</f>
        <v>65569.047352941168</v>
      </c>
      <c r="F95" s="35">
        <f>F94</f>
        <v>57094.136470588244</v>
      </c>
      <c r="G95" s="35">
        <f>G94</f>
        <v>35312.128676470587</v>
      </c>
      <c r="H95" s="35">
        <f>H94</f>
        <v>10783.551470588236</v>
      </c>
      <c r="I95" s="35">
        <f>I94</f>
        <v>14500.617647058823</v>
      </c>
      <c r="J95" s="35">
        <f>J94</f>
        <v>7507.3641044776123</v>
      </c>
      <c r="K95" s="35">
        <f>K94</f>
        <v>7469.6386567164172</v>
      </c>
    </row>
    <row r="96" spans="1:11" x14ac:dyDescent="0.25">
      <c r="A96" s="73">
        <v>59</v>
      </c>
      <c r="B96" s="74">
        <f t="shared" ca="1" si="8"/>
        <v>46189</v>
      </c>
      <c r="C96" s="76"/>
      <c r="D96" s="31">
        <f>D88</f>
        <v>72486.849999999991</v>
      </c>
      <c r="E96" s="35">
        <f t="shared" ref="E96:K96" si="49">E95</f>
        <v>65569.047352941168</v>
      </c>
      <c r="F96" s="35">
        <f t="shared" si="49"/>
        <v>57094.136470588244</v>
      </c>
      <c r="G96" s="35">
        <f t="shared" si="49"/>
        <v>35312.128676470587</v>
      </c>
      <c r="H96" s="36">
        <f t="shared" si="49"/>
        <v>10783.551470588236</v>
      </c>
      <c r="I96" s="35">
        <f t="shared" si="49"/>
        <v>14500.617647058823</v>
      </c>
      <c r="J96" s="35">
        <f t="shared" si="49"/>
        <v>7507.3641044776123</v>
      </c>
      <c r="K96" s="35">
        <f t="shared" si="49"/>
        <v>7469.6386567164172</v>
      </c>
    </row>
    <row r="97" spans="1:11" x14ac:dyDescent="0.25">
      <c r="A97" s="73">
        <v>60</v>
      </c>
      <c r="B97" s="74">
        <f t="shared" ca="1" si="8"/>
        <v>46219</v>
      </c>
      <c r="C97" s="76"/>
      <c r="D97" s="31">
        <f>D95</f>
        <v>72486.849999999991</v>
      </c>
      <c r="E97" s="35">
        <f t="shared" ref="E97:K97" si="50">E96</f>
        <v>65569.047352941168</v>
      </c>
      <c r="F97" s="35">
        <f t="shared" si="50"/>
        <v>57094.136470588244</v>
      </c>
      <c r="G97" s="35">
        <f t="shared" si="50"/>
        <v>35312.128676470587</v>
      </c>
      <c r="H97" s="36">
        <f t="shared" si="50"/>
        <v>10783.551470588236</v>
      </c>
      <c r="I97" s="35">
        <f t="shared" si="50"/>
        <v>14500.617647058823</v>
      </c>
      <c r="J97" s="35">
        <f t="shared" si="50"/>
        <v>7507.3641044776123</v>
      </c>
      <c r="K97" s="35">
        <f t="shared" si="50"/>
        <v>7469.6386567164172</v>
      </c>
    </row>
    <row r="98" spans="1:11" x14ac:dyDescent="0.25">
      <c r="A98" s="73">
        <v>61</v>
      </c>
      <c r="B98" s="74">
        <f t="shared" ca="1" si="8"/>
        <v>46250</v>
      </c>
      <c r="C98" s="76"/>
      <c r="D98" s="31">
        <f t="shared" ref="D98:K98" si="51">D97</f>
        <v>72486.849999999991</v>
      </c>
      <c r="E98" s="35">
        <f t="shared" si="51"/>
        <v>65569.047352941168</v>
      </c>
      <c r="F98" s="35">
        <f t="shared" si="51"/>
        <v>57094.136470588244</v>
      </c>
      <c r="G98" s="35">
        <f t="shared" si="51"/>
        <v>35312.128676470587</v>
      </c>
      <c r="H98" s="36">
        <f t="shared" si="51"/>
        <v>10783.551470588236</v>
      </c>
      <c r="I98" s="35">
        <f t="shared" si="51"/>
        <v>14500.617647058823</v>
      </c>
      <c r="J98" s="35">
        <f t="shared" si="51"/>
        <v>7507.3641044776123</v>
      </c>
      <c r="K98" s="35">
        <f t="shared" si="51"/>
        <v>7469.6386567164172</v>
      </c>
    </row>
    <row r="99" spans="1:11" x14ac:dyDescent="0.25">
      <c r="A99" s="73">
        <v>62</v>
      </c>
      <c r="B99" s="74">
        <f t="shared" ca="1" si="8"/>
        <v>46281</v>
      </c>
      <c r="C99" s="76"/>
      <c r="D99" s="31">
        <f t="shared" ref="D99:K99" si="52">D98</f>
        <v>72486.849999999991</v>
      </c>
      <c r="E99" s="35">
        <f t="shared" si="52"/>
        <v>65569.047352941168</v>
      </c>
      <c r="F99" s="35">
        <f t="shared" si="52"/>
        <v>57094.136470588244</v>
      </c>
      <c r="G99" s="35">
        <f t="shared" si="52"/>
        <v>35312.128676470587</v>
      </c>
      <c r="H99" s="36">
        <f t="shared" si="52"/>
        <v>10783.551470588236</v>
      </c>
      <c r="I99" s="35">
        <f t="shared" si="52"/>
        <v>14500.617647058823</v>
      </c>
      <c r="J99" s="35">
        <f t="shared" si="52"/>
        <v>7507.3641044776123</v>
      </c>
      <c r="K99" s="35">
        <f t="shared" si="52"/>
        <v>7469.6386567164172</v>
      </c>
    </row>
    <row r="100" spans="1:11" x14ac:dyDescent="0.25">
      <c r="A100" s="73">
        <v>63</v>
      </c>
      <c r="B100" s="74">
        <f t="shared" ca="1" si="8"/>
        <v>46311</v>
      </c>
      <c r="C100" s="76"/>
      <c r="D100" s="31">
        <f>D99</f>
        <v>72486.849999999991</v>
      </c>
      <c r="E100" s="116">
        <f>E99</f>
        <v>65569.047352941168</v>
      </c>
      <c r="F100" s="116">
        <f>F99</f>
        <v>57094.136470588244</v>
      </c>
      <c r="G100" s="116">
        <f>G99</f>
        <v>35312.128676470587</v>
      </c>
      <c r="H100" s="116">
        <f>H99</f>
        <v>10783.551470588236</v>
      </c>
      <c r="I100" s="116">
        <f>I99</f>
        <v>14500.617647058823</v>
      </c>
      <c r="J100" s="116">
        <f>J99</f>
        <v>7507.3641044776123</v>
      </c>
      <c r="K100" s="116">
        <f>K99</f>
        <v>7469.6386567164172</v>
      </c>
    </row>
    <row r="101" spans="1:11" x14ac:dyDescent="0.25">
      <c r="A101" s="73">
        <v>64</v>
      </c>
      <c r="B101" s="74">
        <f t="shared" ca="1" si="8"/>
        <v>46342</v>
      </c>
      <c r="C101" s="76"/>
      <c r="D101" s="31">
        <f t="shared" ref="D101:K101" si="53">D94</f>
        <v>72486.849999999991</v>
      </c>
      <c r="E101" s="35">
        <f>E100</f>
        <v>65569.047352941168</v>
      </c>
      <c r="F101" s="35">
        <f>F100</f>
        <v>57094.136470588244</v>
      </c>
      <c r="G101" s="35">
        <f>G100</f>
        <v>35312.128676470587</v>
      </c>
      <c r="H101" s="35">
        <f>H100</f>
        <v>10783.551470588236</v>
      </c>
      <c r="I101" s="35">
        <f>I100</f>
        <v>14500.617647058823</v>
      </c>
      <c r="J101" s="35">
        <f>J100</f>
        <v>7507.3641044776123</v>
      </c>
      <c r="K101" s="35">
        <f>K100</f>
        <v>7469.6386567164172</v>
      </c>
    </row>
    <row r="102" spans="1:11" x14ac:dyDescent="0.25">
      <c r="A102" s="73">
        <v>65</v>
      </c>
      <c r="B102" s="74">
        <f t="shared" ca="1" si="8"/>
        <v>46372</v>
      </c>
      <c r="C102" s="76"/>
      <c r="D102" s="31">
        <f>D94</f>
        <v>72486.849999999991</v>
      </c>
      <c r="E102" s="35">
        <f t="shared" ref="E102:K102" si="54">E101</f>
        <v>65569.047352941168</v>
      </c>
      <c r="F102" s="35">
        <f t="shared" si="54"/>
        <v>57094.136470588244</v>
      </c>
      <c r="G102" s="35">
        <f t="shared" si="54"/>
        <v>35312.128676470587</v>
      </c>
      <c r="H102" s="36">
        <f t="shared" si="54"/>
        <v>10783.551470588236</v>
      </c>
      <c r="I102" s="35">
        <f t="shared" si="54"/>
        <v>14500.617647058823</v>
      </c>
      <c r="J102" s="35">
        <f t="shared" si="54"/>
        <v>7507.3641044776123</v>
      </c>
      <c r="K102" s="35">
        <f t="shared" si="54"/>
        <v>7469.6386567164172</v>
      </c>
    </row>
    <row r="103" spans="1:11" x14ac:dyDescent="0.25">
      <c r="A103" s="73">
        <v>66</v>
      </c>
      <c r="B103" s="74">
        <f t="shared" ca="1" si="8"/>
        <v>46403</v>
      </c>
      <c r="C103" s="76"/>
      <c r="D103" s="31">
        <f>D101</f>
        <v>72486.849999999991</v>
      </c>
      <c r="E103" s="35">
        <f t="shared" ref="E103:K103" si="55">E102</f>
        <v>65569.047352941168</v>
      </c>
      <c r="F103" s="35">
        <f t="shared" si="55"/>
        <v>57094.136470588244</v>
      </c>
      <c r="G103" s="35">
        <f t="shared" si="55"/>
        <v>35312.128676470587</v>
      </c>
      <c r="H103" s="36">
        <f t="shared" si="55"/>
        <v>10783.551470588236</v>
      </c>
      <c r="I103" s="35">
        <f t="shared" si="55"/>
        <v>14500.617647058823</v>
      </c>
      <c r="J103" s="35">
        <f t="shared" si="55"/>
        <v>7507.3641044776123</v>
      </c>
      <c r="K103" s="35">
        <f t="shared" si="55"/>
        <v>7469.6386567164172</v>
      </c>
    </row>
    <row r="104" spans="1:11" x14ac:dyDescent="0.25">
      <c r="A104" s="73">
        <v>67</v>
      </c>
      <c r="B104" s="74">
        <f t="shared" ca="1" si="8"/>
        <v>46434</v>
      </c>
      <c r="C104" s="76"/>
      <c r="D104" s="31">
        <f t="shared" ref="D104:K105" si="56">D103</f>
        <v>72486.849999999991</v>
      </c>
      <c r="E104" s="35">
        <f t="shared" si="56"/>
        <v>65569.047352941168</v>
      </c>
      <c r="F104" s="35">
        <f t="shared" si="56"/>
        <v>57094.136470588244</v>
      </c>
      <c r="G104" s="35">
        <f t="shared" si="56"/>
        <v>35312.128676470587</v>
      </c>
      <c r="H104" s="36">
        <f t="shared" si="56"/>
        <v>10783.551470588236</v>
      </c>
      <c r="I104" s="35">
        <f t="shared" si="56"/>
        <v>14500.617647058823</v>
      </c>
      <c r="J104" s="35">
        <f t="shared" si="56"/>
        <v>7507.3641044776123</v>
      </c>
      <c r="K104" s="35">
        <f t="shared" si="56"/>
        <v>7469.6386567164172</v>
      </c>
    </row>
    <row r="105" spans="1:11" x14ac:dyDescent="0.25">
      <c r="A105" s="73">
        <v>68</v>
      </c>
      <c r="B105" s="74">
        <f t="shared" ca="1" si="8"/>
        <v>46462</v>
      </c>
      <c r="C105" s="77"/>
      <c r="D105" s="31">
        <f t="shared" si="56"/>
        <v>72486.849999999991</v>
      </c>
      <c r="E105" s="35">
        <f t="shared" si="56"/>
        <v>65569.047352941168</v>
      </c>
      <c r="F105" s="35">
        <f t="shared" si="56"/>
        <v>57094.136470588244</v>
      </c>
      <c r="G105" s="35">
        <f t="shared" si="56"/>
        <v>35312.128676470587</v>
      </c>
      <c r="H105" s="36">
        <f t="shared" si="56"/>
        <v>10783.551470588236</v>
      </c>
      <c r="I105" s="35">
        <f t="shared" si="56"/>
        <v>14500.617647058823</v>
      </c>
      <c r="J105" s="35">
        <f t="shared" si="56"/>
        <v>7507.3641044776123</v>
      </c>
      <c r="K105" s="35">
        <f t="shared" si="56"/>
        <v>7469.6386567164172</v>
      </c>
    </row>
    <row r="106" spans="1:11" x14ac:dyDescent="0.25">
      <c r="A106" s="78">
        <v>69</v>
      </c>
      <c r="B106" s="74">
        <f t="shared" ca="1" si="8"/>
        <v>46493</v>
      </c>
      <c r="C106" s="77"/>
      <c r="D106" s="31"/>
      <c r="E106" s="35">
        <f>E105</f>
        <v>65569.047352941168</v>
      </c>
      <c r="F106" s="35">
        <f>F105</f>
        <v>57094.136470588244</v>
      </c>
      <c r="G106" s="35">
        <f>G105</f>
        <v>35312.128676470587</v>
      </c>
      <c r="H106" s="35">
        <f>H34</f>
        <v>4296928.5</v>
      </c>
      <c r="I106" s="35">
        <f>I34</f>
        <v>4044168</v>
      </c>
      <c r="J106" s="35">
        <f>J34</f>
        <v>4023947.16</v>
      </c>
      <c r="K106" s="35">
        <f>K34</f>
        <v>3503260.5299999993</v>
      </c>
    </row>
    <row r="107" spans="1:11" x14ac:dyDescent="0.25">
      <c r="B107" s="74" t="s">
        <v>33</v>
      </c>
      <c r="C107" s="79">
        <v>50000</v>
      </c>
      <c r="D107" s="80"/>
      <c r="E107" s="35"/>
      <c r="F107" s="81"/>
      <c r="G107" s="81"/>
      <c r="H107" s="82"/>
      <c r="I107" s="79"/>
      <c r="J107" s="35"/>
      <c r="K107" s="83"/>
    </row>
    <row r="108" spans="1:11" x14ac:dyDescent="0.25">
      <c r="B108" s="84" t="s">
        <v>34</v>
      </c>
      <c r="C108" s="85">
        <f t="shared" ref="C108:K108" si="57">SUM(C37:C107)</f>
        <v>4549689</v>
      </c>
      <c r="D108" s="86">
        <f t="shared" si="57"/>
        <v>4954105.8</v>
      </c>
      <c r="E108" s="87">
        <f t="shared" si="57"/>
        <v>4954105.799999998</v>
      </c>
      <c r="F108" s="88">
        <f t="shared" si="57"/>
        <v>4853001.6000000006</v>
      </c>
      <c r="G108" s="89">
        <f t="shared" si="57"/>
        <v>4802449.4999999851</v>
      </c>
      <c r="H108" s="90">
        <f t="shared" si="57"/>
        <v>5055209.9999999991</v>
      </c>
      <c r="I108" s="87">
        <f t="shared" si="57"/>
        <v>5055209.9999999981</v>
      </c>
      <c r="J108" s="87">
        <f t="shared" si="57"/>
        <v>5029933.9499999974</v>
      </c>
      <c r="K108" s="89">
        <f t="shared" si="57"/>
        <v>5004657.8999999939</v>
      </c>
    </row>
    <row r="109" spans="1:11" x14ac:dyDescent="0.25">
      <c r="B109" s="91" t="s">
        <v>35</v>
      </c>
      <c r="C109" s="92"/>
      <c r="D109" s="92"/>
      <c r="E109" s="92"/>
      <c r="F109" s="93"/>
    </row>
  </sheetData>
  <mergeCells count="5">
    <mergeCell ref="E4:G8"/>
    <mergeCell ref="E10:G10"/>
    <mergeCell ref="H10:I10"/>
    <mergeCell ref="J10:K10"/>
    <mergeCell ref="B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Tucker</dc:creator>
  <cp:lastModifiedBy>Noreen</cp:lastModifiedBy>
  <dcterms:created xsi:type="dcterms:W3CDTF">2021-07-09T10:25:54Z</dcterms:created>
  <dcterms:modified xsi:type="dcterms:W3CDTF">2021-07-16T11:19:43Z</dcterms:modified>
</cp:coreProperties>
</file>